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往路 大阪SC経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6" i="1" s="1"/>
  <c r="F3" i="1"/>
  <c r="E3" i="1"/>
  <c r="J3" i="1" s="1"/>
  <c r="K3" i="1" s="1"/>
  <c r="E4" i="1"/>
  <c r="H3" i="1" l="1"/>
  <c r="I3" i="1" s="1"/>
  <c r="H4" i="1" s="1"/>
  <c r="I4" i="1" s="1"/>
  <c r="J4" i="1"/>
  <c r="K4" i="1" s="1"/>
  <c r="E12" i="1"/>
  <c r="E11" i="1"/>
  <c r="J11" i="1" s="1"/>
  <c r="F11" i="1"/>
  <c r="E14" i="1" l="1"/>
  <c r="J14" i="1" s="1"/>
  <c r="E15" i="1"/>
  <c r="J15" i="1" s="1"/>
  <c r="J16" i="1"/>
  <c r="E13" i="1"/>
  <c r="J13" i="1" s="1"/>
  <c r="F13" i="1"/>
  <c r="F8" i="1"/>
  <c r="F5" i="1"/>
  <c r="E9" i="1"/>
  <c r="J9" i="1" s="1"/>
  <c r="E10" i="1"/>
  <c r="J10" i="1" s="1"/>
  <c r="J12" i="1"/>
  <c r="E8" i="1"/>
  <c r="J8" i="1" s="1"/>
  <c r="E7" i="1"/>
  <c r="J7" i="1" s="1"/>
  <c r="E6" i="1"/>
  <c r="J6" i="1" s="1"/>
  <c r="E5" i="1"/>
  <c r="J5" i="1" s="1"/>
  <c r="H5" i="1" l="1"/>
  <c r="I5" i="1" s="1"/>
  <c r="H6" i="1" s="1"/>
  <c r="I6" i="1" s="1"/>
  <c r="F6" i="1"/>
  <c r="F7" i="1"/>
  <c r="F9" i="1"/>
  <c r="F10" i="1"/>
  <c r="F12" i="1"/>
  <c r="F14" i="1"/>
  <c r="F15" i="1"/>
  <c r="F16" i="1"/>
  <c r="F4" i="1"/>
  <c r="K5" i="1" l="1"/>
  <c r="K6" i="1" s="1"/>
  <c r="K7" i="1" s="1"/>
  <c r="K8" i="1" s="1"/>
  <c r="K9" i="1" s="1"/>
  <c r="K10" i="1" s="1"/>
  <c r="H7" i="1"/>
  <c r="K11" i="1" l="1"/>
  <c r="K12" i="1" s="1"/>
  <c r="K13" i="1" s="1"/>
  <c r="K14" i="1" s="1"/>
  <c r="K15" i="1" s="1"/>
  <c r="K16" i="1" s="1"/>
  <c r="I7" i="1"/>
  <c r="H8" i="1" s="1"/>
  <c r="I8" i="1" s="1"/>
  <c r="H9" i="1" s="1"/>
  <c r="I9" i="1" s="1"/>
  <c r="H10" i="1" s="1"/>
  <c r="I10" i="1" s="1"/>
  <c r="H11" i="1" l="1"/>
  <c r="I11" i="1" s="1"/>
  <c r="H12" i="1" s="1"/>
  <c r="I12" i="1" s="1"/>
  <c r="H13" i="1" s="1"/>
  <c r="I13" i="1" s="1"/>
  <c r="H14" i="1" s="1"/>
  <c r="I14" i="1" s="1"/>
  <c r="H15" i="1" s="1"/>
  <c r="I15" i="1" s="1"/>
  <c r="I16" i="1" l="1"/>
</calcChain>
</file>

<file path=xl/sharedStrings.xml><?xml version="1.0" encoding="utf-8"?>
<sst xmlns="http://schemas.openxmlformats.org/spreadsheetml/2006/main" count="32" uniqueCount="32">
  <si>
    <t>東京</t>
    <rPh sb="0" eb="2">
      <t>トウキョウ</t>
    </rPh>
    <phoneticPr fontId="1"/>
  </si>
  <si>
    <t>駿河湾沼津</t>
    <rPh sb="0" eb="3">
      <t>スルガワン</t>
    </rPh>
    <rPh sb="3" eb="5">
      <t>ヌマヅ</t>
    </rPh>
    <phoneticPr fontId="1"/>
  </si>
  <si>
    <t>静岡</t>
    <rPh sb="0" eb="2">
      <t>シズオカ</t>
    </rPh>
    <phoneticPr fontId="1"/>
  </si>
  <si>
    <t>浜松</t>
    <rPh sb="0" eb="2">
      <t>ハママツ</t>
    </rPh>
    <phoneticPr fontId="1"/>
  </si>
  <si>
    <t>刈谷</t>
    <rPh sb="0" eb="2">
      <t>カリヤ</t>
    </rPh>
    <phoneticPr fontId="1"/>
  </si>
  <si>
    <t>御在所</t>
    <rPh sb="0" eb="3">
      <t>ゴザイショ</t>
    </rPh>
    <phoneticPr fontId="1"/>
  </si>
  <si>
    <t>土山</t>
    <rPh sb="0" eb="2">
      <t>ツチヤマ</t>
    </rPh>
    <phoneticPr fontId="1"/>
  </si>
  <si>
    <t>大阪SC</t>
    <rPh sb="0" eb="2">
      <t>オオサカ</t>
    </rPh>
    <phoneticPr fontId="1"/>
  </si>
  <si>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</si>
  <si>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</si>
  <si>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</si>
  <si>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</si>
  <si>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</si>
  <si>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</si>
  <si>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</si>
  <si>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</si>
  <si>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平均速度</t>
    <rPh sb="0" eb="2">
      <t>ヘイキン</t>
    </rPh>
    <rPh sb="2" eb="4">
      <t>ソクド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</si>
  <si>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</si>
  <si>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</si>
  <si>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</si>
  <si>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到着</t>
    <rPh sb="0" eb="2">
      <t>トウチャク</t>
    </rPh>
    <phoneticPr fontId="1"/>
  </si>
  <si>
    <t>トイレ休憩</t>
    <rPh sb="3" eb="5">
      <t>キュウケイ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</si>
  <si>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</si>
  <si>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</si>
  <si>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中井</t>
    <rPh sb="0" eb="2">
      <t>ナカイ</t>
    </rPh>
    <phoneticPr fontId="1"/>
  </si>
  <si>
    <t>清水</t>
    <rPh sb="0" eb="2">
      <t>シミズ</t>
    </rPh>
    <phoneticPr fontId="1"/>
  </si>
  <si>
    <t>湾岸長島</t>
    <rPh sb="0" eb="2">
      <t>ワンガン</t>
    </rPh>
    <rPh sb="2" eb="4">
      <t>ナガシマ</t>
    </rPh>
    <phoneticPr fontId="1"/>
  </si>
  <si>
    <t>海老名x2</t>
    <rPh sb="0" eb="3">
      <t>エビナ</t>
    </rPh>
    <phoneticPr fontId="1"/>
  </si>
  <si>
    <t>足柄x2</t>
    <rPh sb="0" eb="2">
      <t>アシガラ</t>
    </rPh>
    <phoneticPr fontId="1"/>
  </si>
  <si>
    <t>岡崎x2</t>
    <rPh sb="0" eb="2">
      <t>オカザキ</t>
    </rPh>
    <phoneticPr fontId="1"/>
  </si>
  <si>
    <t>朝食</t>
    <rPh sb="0" eb="2">
      <t>チョウショク</t>
    </rPh>
    <phoneticPr fontId="1"/>
  </si>
  <si>
    <t>港北</t>
    <rPh sb="0" eb="2">
      <t>コウホク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</si>
</sst>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9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9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9" fontId="2" fillId="0" borderId="1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9" fontId="2" fillId="0" borderId="7" xfId="0" applyNumberFormat="1" applyFont="1" applyBorder="1">
      <alignment vertical="center"/>
    </xf>
    <xf numFmtId="179" fontId="2" fillId="0" borderId="0" xfId="0" applyNumberFormat="1" applyFont="1">
      <alignment vertical="center"/>
    </xf>
  </cellXfs>
  <cellStyles count="1">
    <cellStyle name="標準" xfId="0" builtinId="0"/>
  </cellStyles>
  <dxfs count="19"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Normal="100" workbookViewId="0">
      <selection sqref="A1:O20"/>
    </sheetView>
  </sheetViews>
  <sheetFormatPr defaultColWidth="8.875" defaultRowHeight="16.5" x14ac:dyDescent="0.15"/>
  <cols>
    <col min="1" max="1" width="4.625" style="1" customWidth="1"/>
    <col min="2" max="3" width="11.25" style="1" bestFit="1" customWidth="1"/>
    <col min="4" max="4" width="7.25" style="17" bestFit="1" customWidth="1"/>
    <col min="5" max="5" width="5.875" style="17" bestFit="1" customWidth="1"/>
    <col min="6" max="6" width="16.125" style="1" bestFit="1" customWidth="1"/>
    <col min="7" max="7" width="11.25" style="1" bestFit="1" customWidth="1"/>
    <col min="8" max="9" width="8.5" style="1" bestFit="1" customWidth="1"/>
    <col min="10" max="11" width="9.25" style="1" bestFit="1" customWidth="1"/>
    <col min="12" max="12" width="11.25" style="1" bestFit="1" customWidth="1"/>
    <col min="13" max="13" width="4.625" style="1" customWidth="1"/>
    <col min="14" max="14" width="9.25" style="1" bestFit="1" customWidth="1"/>
    <col min="15" max="15" width="5.875" style="1" bestFit="1" customWidth="1"/>
    <col min="16" max="16384" width="8.875" style="1"/>
  </cols>
  <sheetData>
    <row r="1" spans="2:15" ht="18" customHeight="1" x14ac:dyDescent="0.15">
      <c r="B1" s="5"/>
      <c r="C1" s="5" t="s">
        <v>8</v>
      </c>
      <c r="D1" s="14" t="s">
        <v>9</v>
      </c>
      <c r="E1" s="14" t="s">
        <v>12</v>
      </c>
      <c r="F1" s="5" t="s">
        <v>10</v>
      </c>
      <c r="G1" s="5" t="s">
        <v>14</v>
      </c>
      <c r="H1" s="5" t="s">
        <v>11</v>
      </c>
      <c r="I1" s="5" t="s">
        <v>17</v>
      </c>
      <c r="J1" s="5" t="s">
        <v>15</v>
      </c>
      <c r="K1" s="5" t="s">
        <v>18</v>
      </c>
      <c r="L1" s="5"/>
    </row>
    <row r="2" spans="2:15" ht="18" customHeight="1" x14ac:dyDescent="0.15">
      <c r="B2" s="6" t="s">
        <v>0</v>
      </c>
      <c r="C2" s="6"/>
      <c r="D2" s="15">
        <v>-6.4</v>
      </c>
      <c r="E2" s="15"/>
      <c r="F2" s="6"/>
      <c r="G2" s="6"/>
      <c r="H2" s="6"/>
      <c r="I2" s="6">
        <v>330</v>
      </c>
      <c r="J2" s="6"/>
      <c r="K2" s="7">
        <v>0.22916666666666666</v>
      </c>
      <c r="L2" s="7"/>
      <c r="N2" s="2" t="s">
        <v>13</v>
      </c>
      <c r="O2" s="12">
        <v>0</v>
      </c>
    </row>
    <row r="3" spans="2:15" ht="18" customHeight="1" x14ac:dyDescent="0.15">
      <c r="B3" s="6" t="s">
        <v>31</v>
      </c>
      <c r="C3" s="6">
        <v>40</v>
      </c>
      <c r="D3" s="15">
        <v>14.1</v>
      </c>
      <c r="E3" s="15">
        <f t="shared" ref="E3:E8" si="0">D3-D2</f>
        <v>20.5</v>
      </c>
      <c r="F3" s="6">
        <f>C3*0.9/60*5</f>
        <v>3</v>
      </c>
      <c r="G3" s="6"/>
      <c r="H3" s="6">
        <f>I2-E3*(1+$O$2)</f>
        <v>309.5</v>
      </c>
      <c r="I3" s="6">
        <f>H3+IF(ISBLANK(G3),0,F3*G3)</f>
        <v>309.5</v>
      </c>
      <c r="J3" s="8">
        <f>TIME(0,E3/$O$3*60,0)</f>
        <v>9.0277777777777787E-3</v>
      </c>
      <c r="K3" s="7">
        <f t="shared" ref="K3:K11" si="1">K2+TIME(0,G2,0)+J3</f>
        <v>0.23819444444444443</v>
      </c>
      <c r="L3" s="7"/>
      <c r="N3" s="3" t="s">
        <v>16</v>
      </c>
      <c r="O3" s="4">
        <v>90</v>
      </c>
    </row>
    <row r="4" spans="2:15" ht="18" customHeight="1" x14ac:dyDescent="0.15">
      <c r="B4" s="6" t="s">
        <v>27</v>
      </c>
      <c r="C4" s="6">
        <v>40</v>
      </c>
      <c r="D4" s="15">
        <v>31.3</v>
      </c>
      <c r="E4" s="15">
        <f t="shared" si="0"/>
        <v>17.200000000000003</v>
      </c>
      <c r="F4" s="6">
        <f>C4*0.9/60*5</f>
        <v>3</v>
      </c>
      <c r="G4" s="6"/>
      <c r="H4" s="6">
        <f>I3-E4*(1+$O$2)</f>
        <v>292.3</v>
      </c>
      <c r="I4" s="6">
        <f>H4+IF(ISBLANK(G4),0,F4*G4)</f>
        <v>292.3</v>
      </c>
      <c r="J4" s="8">
        <f>TIME(0,E4/$O$3*60,0)</f>
        <v>7.6388888888888886E-3</v>
      </c>
      <c r="K4" s="7">
        <f t="shared" si="1"/>
        <v>0.24583333333333332</v>
      </c>
      <c r="L4" s="7"/>
    </row>
    <row r="5" spans="2:15" ht="18" customHeight="1" x14ac:dyDescent="0.15">
      <c r="B5" s="6" t="s">
        <v>24</v>
      </c>
      <c r="C5" s="6">
        <v>50</v>
      </c>
      <c r="D5" s="15">
        <v>53.6</v>
      </c>
      <c r="E5" s="15">
        <f t="shared" si="0"/>
        <v>22.3</v>
      </c>
      <c r="F5" s="6">
        <f>C5*0.9/60*5</f>
        <v>3.75</v>
      </c>
      <c r="G5" s="6"/>
      <c r="H5" s="6">
        <f>I4-E5*(1+$O$2)</f>
        <v>270</v>
      </c>
      <c r="I5" s="6">
        <f t="shared" ref="I5:I11" si="2">H5+IF(ISBLANK(G5),0,F5*G5)</f>
        <v>270</v>
      </c>
      <c r="J5" s="8">
        <f>TIME(0,E5/$O$3*60,0)</f>
        <v>9.7222222222222224E-3</v>
      </c>
      <c r="K5" s="7">
        <f t="shared" si="1"/>
        <v>0.25555555555555554</v>
      </c>
      <c r="L5" s="7"/>
      <c r="N5" s="13"/>
      <c r="O5" s="13"/>
    </row>
    <row r="6" spans="2:15" ht="18" customHeight="1" x14ac:dyDescent="0.15">
      <c r="B6" s="6" t="s">
        <v>28</v>
      </c>
      <c r="C6" s="6">
        <v>40</v>
      </c>
      <c r="D6" s="15">
        <v>80.900000000000006</v>
      </c>
      <c r="E6" s="15">
        <f t="shared" si="0"/>
        <v>27.300000000000004</v>
      </c>
      <c r="F6" s="6">
        <f t="shared" ref="F6:F16" si="3">C6*0.9/60*5</f>
        <v>3</v>
      </c>
      <c r="G6" s="6"/>
      <c r="H6" s="6">
        <f t="shared" ref="H6:H16" si="4">I5-E6*(1+$O$2)</f>
        <v>242.7</v>
      </c>
      <c r="I6" s="6">
        <f t="shared" si="2"/>
        <v>242.7</v>
      </c>
      <c r="J6" s="8">
        <f>TIME(0,E6/$O$3*60,0)</f>
        <v>1.2499999999999999E-2</v>
      </c>
      <c r="K6" s="7">
        <f t="shared" si="1"/>
        <v>0.26805555555555555</v>
      </c>
      <c r="L6" s="7"/>
    </row>
    <row r="7" spans="2:15" ht="18" customHeight="1" x14ac:dyDescent="0.15">
      <c r="B7" s="6" t="s">
        <v>1</v>
      </c>
      <c r="C7" s="6">
        <v>50</v>
      </c>
      <c r="D7" s="15">
        <v>107</v>
      </c>
      <c r="E7" s="15">
        <f t="shared" si="0"/>
        <v>26.099999999999994</v>
      </c>
      <c r="F7" s="6">
        <f t="shared" si="3"/>
        <v>3.75</v>
      </c>
      <c r="G7" s="6"/>
      <c r="H7" s="6">
        <f t="shared" si="4"/>
        <v>216.6</v>
      </c>
      <c r="I7" s="6">
        <f t="shared" si="2"/>
        <v>216.6</v>
      </c>
      <c r="J7" s="8">
        <f>TIME(0,E7/$O$3*60,0)</f>
        <v>1.1805555555555555E-2</v>
      </c>
      <c r="K7" s="7">
        <f t="shared" si="1"/>
        <v>0.27986111111111112</v>
      </c>
      <c r="L7" s="7"/>
    </row>
    <row r="8" spans="2:15" ht="18" customHeight="1" x14ac:dyDescent="0.15">
      <c r="B8" s="6" t="s">
        <v>25</v>
      </c>
      <c r="C8" s="6">
        <v>50</v>
      </c>
      <c r="D8" s="15">
        <v>138.19999999999999</v>
      </c>
      <c r="E8" s="15">
        <f t="shared" si="0"/>
        <v>31.199999999999989</v>
      </c>
      <c r="F8" s="6">
        <f>C8*0.9/60*5</f>
        <v>3.75</v>
      </c>
      <c r="G8" s="6">
        <v>15</v>
      </c>
      <c r="H8" s="6">
        <f t="shared" si="4"/>
        <v>185.4</v>
      </c>
      <c r="I8" s="6">
        <f t="shared" si="2"/>
        <v>241.65</v>
      </c>
      <c r="J8" s="8">
        <f>TIME(0,E8/$O$3*60,0)</f>
        <v>1.3888888888888888E-2</v>
      </c>
      <c r="K8" s="7">
        <f t="shared" si="1"/>
        <v>0.29375000000000001</v>
      </c>
      <c r="L8" s="7" t="s">
        <v>21</v>
      </c>
    </row>
    <row r="9" spans="2:15" ht="18" customHeight="1" x14ac:dyDescent="0.15">
      <c r="B9" s="6" t="s">
        <v>2</v>
      </c>
      <c r="C9" s="6">
        <v>50</v>
      </c>
      <c r="D9" s="15">
        <v>166</v>
      </c>
      <c r="E9" s="15">
        <f t="shared" ref="E9:E16" si="5">D9-D8</f>
        <v>27.800000000000011</v>
      </c>
      <c r="F9" s="6">
        <f t="shared" si="3"/>
        <v>3.75</v>
      </c>
      <c r="G9" s="6"/>
      <c r="H9" s="6">
        <f t="shared" si="4"/>
        <v>213.85</v>
      </c>
      <c r="I9" s="6">
        <f t="shared" si="2"/>
        <v>213.85</v>
      </c>
      <c r="J9" s="8">
        <f>TIME(0,E9/$O$3*60,0)</f>
        <v>1.2499999999999999E-2</v>
      </c>
      <c r="K9" s="7">
        <f t="shared" si="1"/>
        <v>0.31666666666666671</v>
      </c>
      <c r="L9" s="7"/>
    </row>
    <row r="10" spans="2:15" ht="18" customHeight="1" x14ac:dyDescent="0.15">
      <c r="B10" s="6" t="s">
        <v>3</v>
      </c>
      <c r="C10" s="6">
        <v>50</v>
      </c>
      <c r="D10" s="15">
        <v>223.5</v>
      </c>
      <c r="E10" s="15">
        <f t="shared" si="5"/>
        <v>57.5</v>
      </c>
      <c r="F10" s="6">
        <f t="shared" si="3"/>
        <v>3.75</v>
      </c>
      <c r="G10" s="6"/>
      <c r="H10" s="6">
        <f t="shared" si="4"/>
        <v>156.35</v>
      </c>
      <c r="I10" s="6">
        <f t="shared" si="2"/>
        <v>156.35</v>
      </c>
      <c r="J10" s="8">
        <f>TIME(0,E10/$O$3*60,0)</f>
        <v>2.6388888888888889E-2</v>
      </c>
      <c r="K10" s="7">
        <f t="shared" si="1"/>
        <v>0.34305555555555561</v>
      </c>
      <c r="L10" s="7"/>
    </row>
    <row r="11" spans="2:15" ht="18" customHeight="1" x14ac:dyDescent="0.15">
      <c r="B11" s="6" t="s">
        <v>29</v>
      </c>
      <c r="C11" s="6">
        <v>50</v>
      </c>
      <c r="D11" s="15">
        <v>285.3</v>
      </c>
      <c r="E11" s="15">
        <f t="shared" si="5"/>
        <v>61.800000000000011</v>
      </c>
      <c r="F11" s="6">
        <f t="shared" si="3"/>
        <v>3.75</v>
      </c>
      <c r="G11" s="6">
        <v>45</v>
      </c>
      <c r="H11" s="6">
        <f t="shared" si="4"/>
        <v>94.549999999999983</v>
      </c>
      <c r="I11" s="6">
        <f t="shared" si="2"/>
        <v>263.29999999999995</v>
      </c>
      <c r="J11" s="8">
        <f>TIME(0,E11/$O$3*60,0)</f>
        <v>2.8472222222222222E-2</v>
      </c>
      <c r="K11" s="7">
        <f t="shared" si="1"/>
        <v>0.37152777777777785</v>
      </c>
      <c r="L11" s="7" t="s">
        <v>30</v>
      </c>
    </row>
    <row r="12" spans="2:15" ht="18" customHeight="1" x14ac:dyDescent="0.15">
      <c r="B12" s="6" t="s">
        <v>4</v>
      </c>
      <c r="C12" s="6">
        <v>44</v>
      </c>
      <c r="D12" s="15">
        <v>304.10000000000002</v>
      </c>
      <c r="E12" s="15">
        <f t="shared" si="5"/>
        <v>18.800000000000011</v>
      </c>
      <c r="F12" s="6">
        <f t="shared" si="3"/>
        <v>3.3000000000000003</v>
      </c>
      <c r="G12" s="6"/>
      <c r="H12" s="6">
        <f t="shared" si="4"/>
        <v>244.49999999999994</v>
      </c>
      <c r="I12" s="6">
        <f t="shared" ref="I12:I16" si="6">H12+IF(ISBLANK(G12),0,F12*G12)</f>
        <v>244.49999999999994</v>
      </c>
      <c r="J12" s="8">
        <f>TIME(0,E12/$O$3*60,0)</f>
        <v>8.3333333333333332E-3</v>
      </c>
      <c r="K12" s="7">
        <f t="shared" ref="K12:K16" si="7">K11+TIME(0,G11,0)+J12</f>
        <v>0.4111111111111112</v>
      </c>
      <c r="L12" s="7"/>
    </row>
    <row r="13" spans="2:15" ht="18" customHeight="1" x14ac:dyDescent="0.15">
      <c r="B13" s="6" t="s">
        <v>26</v>
      </c>
      <c r="C13" s="6">
        <v>50</v>
      </c>
      <c r="D13" s="15">
        <v>334.1</v>
      </c>
      <c r="E13" s="15">
        <f t="shared" si="5"/>
        <v>30</v>
      </c>
      <c r="F13" s="6">
        <f t="shared" si="3"/>
        <v>3.75</v>
      </c>
      <c r="G13" s="6">
        <v>0</v>
      </c>
      <c r="H13" s="6">
        <f t="shared" si="4"/>
        <v>214.49999999999994</v>
      </c>
      <c r="I13" s="6">
        <f t="shared" si="6"/>
        <v>214.49999999999994</v>
      </c>
      <c r="J13" s="8">
        <f>TIME(0,E13/$O$3*60,0)</f>
        <v>1.3888888888888888E-2</v>
      </c>
      <c r="K13" s="7">
        <f t="shared" si="7"/>
        <v>0.4250000000000001</v>
      </c>
      <c r="L13" s="7"/>
    </row>
    <row r="14" spans="2:15" ht="18" customHeight="1" x14ac:dyDescent="0.15">
      <c r="B14" s="6" t="s">
        <v>5</v>
      </c>
      <c r="C14" s="6">
        <v>50</v>
      </c>
      <c r="D14" s="15">
        <v>348.5</v>
      </c>
      <c r="E14" s="15">
        <f t="shared" si="5"/>
        <v>14.399999999999977</v>
      </c>
      <c r="F14" s="6">
        <f t="shared" si="3"/>
        <v>3.75</v>
      </c>
      <c r="G14" s="6"/>
      <c r="H14" s="6">
        <f t="shared" si="4"/>
        <v>200.09999999999997</v>
      </c>
      <c r="I14" s="6">
        <f t="shared" si="6"/>
        <v>200.09999999999997</v>
      </c>
      <c r="J14" s="8">
        <f>TIME(0,E14/$O$3*60,0)</f>
        <v>6.2499999999999995E-3</v>
      </c>
      <c r="K14" s="7">
        <f t="shared" si="7"/>
        <v>0.43125000000000008</v>
      </c>
      <c r="L14" s="7"/>
    </row>
    <row r="15" spans="2:15" ht="18" customHeight="1" x14ac:dyDescent="0.15">
      <c r="B15" s="6" t="s">
        <v>6</v>
      </c>
      <c r="C15" s="6">
        <v>40</v>
      </c>
      <c r="D15" s="15">
        <v>406.5</v>
      </c>
      <c r="E15" s="15">
        <f t="shared" si="5"/>
        <v>58</v>
      </c>
      <c r="F15" s="6">
        <f t="shared" si="3"/>
        <v>3</v>
      </c>
      <c r="G15" s="6"/>
      <c r="H15" s="6">
        <f t="shared" si="4"/>
        <v>142.09999999999997</v>
      </c>
      <c r="I15" s="6">
        <f t="shared" si="6"/>
        <v>142.09999999999997</v>
      </c>
      <c r="J15" s="8">
        <f>TIME(0,E15/$O$3*60,0)</f>
        <v>2.6388888888888889E-2</v>
      </c>
      <c r="K15" s="7">
        <f t="shared" si="7"/>
        <v>0.45763888888888898</v>
      </c>
      <c r="L15" s="7"/>
    </row>
    <row r="16" spans="2:15" ht="18" customHeight="1" x14ac:dyDescent="0.15">
      <c r="B16" s="9" t="s">
        <v>7</v>
      </c>
      <c r="C16" s="9">
        <v>120</v>
      </c>
      <c r="D16" s="16">
        <v>484</v>
      </c>
      <c r="E16" s="16">
        <f t="shared" si="5"/>
        <v>77.5</v>
      </c>
      <c r="F16" s="9">
        <f t="shared" si="3"/>
        <v>9</v>
      </c>
      <c r="G16" s="9">
        <v>0</v>
      </c>
      <c r="H16" s="9">
        <f t="shared" si="4"/>
        <v>64.599999999999966</v>
      </c>
      <c r="I16" s="9">
        <f t="shared" si="6"/>
        <v>64.599999999999966</v>
      </c>
      <c r="J16" s="10">
        <f>TIME(0,E16/$O$3*60,0)</f>
        <v>3.5416666666666666E-2</v>
      </c>
      <c r="K16" s="11">
        <f t="shared" si="7"/>
        <v>0.49305555555555564</v>
      </c>
      <c r="L16" s="11" t="s">
        <v>20</v>
      </c>
    </row>
    <row r="18" spans="1:1" x14ac:dyDescent="0.15">
      <c r="A18" s="1" t="s">
        <v>22</v>
      </c>
    </row>
    <row r="19" spans="1:1" x14ac:dyDescent="0.15">
      <c r="A19" s="1" t="s">
        <v>23</v>
      </c>
    </row>
    <row r="20" spans="1:1" x14ac:dyDescent="0.15">
      <c r="A20" s="1" t="s">
        <v>19</v>
      </c>
    </row>
  </sheetData>
  <phoneticPr fontId="1"/>
  <conditionalFormatting sqref="H4:H16">
    <cfRule type="expression" dxfId="7" priority="14">
      <formula>IF(H4&gt;290,TRUE,FALSE)</formula>
    </cfRule>
    <cfRule type="expression" dxfId="6" priority="15">
      <formula>IF(H4&lt;30,TRUE,FALSE)</formula>
    </cfRule>
  </conditionalFormatting>
  <conditionalFormatting sqref="G4:G16">
    <cfRule type="expression" dxfId="5" priority="12">
      <formula>IF(H4&lt;E5*(1+$O$2),TRUE,FALSE)</formula>
    </cfRule>
    <cfRule type="expression" dxfId="4" priority="13">
      <formula>IF(C4&lt;44,TRUE,FALSE)</formula>
    </cfRule>
  </conditionalFormatting>
  <conditionalFormatting sqref="I4:I16">
    <cfRule type="expression" dxfId="3" priority="11">
      <formula>IF(I4&gt;290,TRUE,FALSE)</formula>
    </cfRule>
  </conditionalFormatting>
  <conditionalFormatting sqref="I3">
    <cfRule type="expression" dxfId="2" priority="1">
      <formula>IF(I3&gt;290,TRUE,FALSE)</formula>
    </cfRule>
  </conditionalFormatting>
  <conditionalFormatting sqref="H3">
    <cfRule type="expression" dxfId="1" priority="2">
      <formula>IF(H3&gt;290,TRUE,FALSE)</formula>
    </cfRule>
    <cfRule type="expression" dxfId="0" priority="3">
      <formula>IF(H3&lt;30,TRUE,FALSE)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往路 大阪SC経由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2016-06-08T07:08:38Z</dcterms:modified>
</cp:coreProperties>
</file>