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roshiy\Dropbox (Ayudante, Inc.)\ExternalProjects\EVsmart\content\"/>
    </mc:Choice>
  </mc:AlternateContent>
  <bookViews>
    <workbookView xWindow="0" yWindow="0" windowWidth="25605" windowHeight="10965"/>
  </bookViews>
  <sheets>
    <sheet name="201806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4" i="1"/>
  <c r="K20" i="1" l="1"/>
  <c r="K19" i="1"/>
  <c r="K18" i="1"/>
  <c r="K15" i="1"/>
  <c r="I15" i="1"/>
  <c r="J15" i="1" s="1"/>
  <c r="I14" i="1"/>
  <c r="G14" i="1"/>
  <c r="G15" i="1"/>
  <c r="G16" i="1"/>
  <c r="F13" i="1"/>
  <c r="F14" i="1"/>
  <c r="F15" i="1"/>
  <c r="F16" i="1"/>
  <c r="K16" i="1" s="1"/>
  <c r="F17" i="1"/>
  <c r="K17" i="1" s="1"/>
  <c r="I16" i="1" l="1"/>
  <c r="J16" i="1" s="1"/>
  <c r="I17" i="1" s="1"/>
  <c r="J17" i="1" s="1"/>
  <c r="I18" i="1" s="1"/>
  <c r="J18" i="1" s="1"/>
  <c r="I19" i="1" s="1"/>
  <c r="J19" i="1" s="1"/>
  <c r="I20" i="1" s="1"/>
  <c r="J20" i="1" s="1"/>
  <c r="J14" i="1"/>
  <c r="K14" i="1"/>
  <c r="F20" i="1"/>
  <c r="F19" i="1"/>
  <c r="F18" i="1"/>
  <c r="F5" i="1"/>
  <c r="F6" i="1"/>
  <c r="F7" i="1"/>
  <c r="F8" i="1"/>
  <c r="F9" i="1"/>
  <c r="F10" i="1"/>
  <c r="K10" i="1" l="1"/>
  <c r="K9" i="1"/>
  <c r="K8" i="1"/>
  <c r="G19" i="1"/>
  <c r="G18" i="1"/>
  <c r="G10" i="1"/>
  <c r="G8" i="1"/>
  <c r="G7" i="1"/>
  <c r="K7" i="1"/>
  <c r="G6" i="1"/>
  <c r="K6" i="1"/>
  <c r="G17" i="1"/>
  <c r="G9" i="1" l="1"/>
  <c r="G5" i="1"/>
  <c r="G4" i="1"/>
  <c r="F4" i="1" l="1"/>
  <c r="K5" i="1" l="1"/>
  <c r="I4" i="1"/>
  <c r="J4" i="1" s="1"/>
  <c r="K4" i="1"/>
  <c r="L4" i="1" s="1"/>
  <c r="L5" i="1" l="1"/>
  <c r="L6" i="1" s="1"/>
  <c r="I5" i="1"/>
  <c r="J5" i="1" s="1"/>
  <c r="I6" i="1" s="1"/>
  <c r="J6" i="1" s="1"/>
  <c r="I7" i="1" l="1"/>
  <c r="J7" i="1" s="1"/>
  <c r="I8" i="1" s="1"/>
  <c r="J8" i="1" s="1"/>
  <c r="I9" i="1" s="1"/>
  <c r="J9" i="1" s="1"/>
  <c r="I10" i="1" s="1"/>
  <c r="J10" i="1" s="1"/>
  <c r="I13" i="1" s="1"/>
  <c r="L7" i="1"/>
  <c r="L8" i="1" s="1"/>
  <c r="L9" i="1" s="1"/>
  <c r="L10" i="1" s="1"/>
  <c r="J13" i="1" l="1"/>
</calcChain>
</file>

<file path=xl/comments1.xml><?xml version="1.0" encoding="utf-8"?>
<comments xmlns="http://schemas.openxmlformats.org/spreadsheetml/2006/main">
  <authors>
    <author>Hiroshi YASUKAWA</author>
  </authors>
  <commentList>
    <comment ref="I13" authorId="0" shapeId="0">
      <text>
        <r>
          <rPr>
            <sz val="9"/>
            <color indexed="81"/>
            <rFont val="ＭＳ Ｐゴシック"/>
            <family val="3"/>
            <charset val="128"/>
          </rPr>
          <t>到着時から80km使用</t>
        </r>
      </text>
    </comment>
  </commentList>
</comments>
</file>

<file path=xl/sharedStrings.xml><?xml version="1.0" encoding="utf-8"?>
<sst xmlns="http://schemas.openxmlformats.org/spreadsheetml/2006/main" count="37" uniqueCount="33">
  <si>
    <t>充電器出力</t>
    <rPh sb="0" eb="3">
      <t>ジュウデンキ</t>
    </rPh>
    <rPh sb="3" eb="5">
      <t>シュツリョク</t>
    </rPh>
    <phoneticPr fontId="1"/>
  </si>
  <si>
    <t>kp</t>
    <phoneticPr fontId="1"/>
  </si>
  <si>
    <t>1分あたり充電距離</t>
    <rPh sb="1" eb="2">
      <t>フン</t>
    </rPh>
    <rPh sb="5" eb="7">
      <t>ジュウデン</t>
    </rPh>
    <rPh sb="7" eb="9">
      <t>キョリ</t>
    </rPh>
    <phoneticPr fontId="1"/>
  </si>
  <si>
    <t>標準値</t>
    <rPh sb="0" eb="3">
      <t>ヒョウジュンチ</t>
    </rPh>
    <phoneticPr fontId="1"/>
  </si>
  <si>
    <t>diff</t>
    <phoneticPr fontId="1"/>
  </si>
  <si>
    <t>余裕</t>
    <rPh sb="0" eb="2">
      <t>ヨユウ</t>
    </rPh>
    <phoneticPr fontId="1"/>
  </si>
  <si>
    <t>充電時間(分)</t>
    <rPh sb="0" eb="2">
      <t>ジュウデン</t>
    </rPh>
    <rPh sb="2" eb="4">
      <t>ジカン</t>
    </rPh>
    <rPh sb="5" eb="6">
      <t>フン</t>
    </rPh>
    <phoneticPr fontId="1"/>
  </si>
  <si>
    <t>所要時間</t>
    <rPh sb="0" eb="2">
      <t>ショヨウ</t>
    </rPh>
    <rPh sb="2" eb="4">
      <t>ジカン</t>
    </rPh>
    <phoneticPr fontId="1"/>
  </si>
  <si>
    <t>充電後</t>
    <rPh sb="0" eb="2">
      <t>ジュウデン</t>
    </rPh>
    <rPh sb="2" eb="3">
      <t>ゴ</t>
    </rPh>
    <phoneticPr fontId="1"/>
  </si>
  <si>
    <t>到着予想</t>
    <rPh sb="0" eb="2">
      <t>トウチャク</t>
    </rPh>
    <rPh sb="2" eb="4">
      <t>ヨソウ</t>
    </rPh>
    <phoneticPr fontId="1"/>
  </si>
  <si>
    <t>※余裕は、夏は10%、冬は30%を入れてください。平均速度は巡航速度の2割くらい引いて入れてください。</t>
    <rPh sb="1" eb="3">
      <t>ヨユウ</t>
    </rPh>
    <rPh sb="5" eb="6">
      <t>ナツ</t>
    </rPh>
    <rPh sb="11" eb="12">
      <t>フユ</t>
    </rPh>
    <rPh sb="17" eb="18">
      <t>イ</t>
    </rPh>
    <rPh sb="25" eb="27">
      <t>ヘイキン</t>
    </rPh>
    <rPh sb="27" eb="29">
      <t>ソクド</t>
    </rPh>
    <rPh sb="30" eb="32">
      <t>ジュンコウ</t>
    </rPh>
    <rPh sb="32" eb="34">
      <t>ソクド</t>
    </rPh>
    <rPh sb="36" eb="37">
      <t>ワリ</t>
    </rPh>
    <rPh sb="40" eb="41">
      <t>ヒ</t>
    </rPh>
    <rPh sb="43" eb="44">
      <t>イ</t>
    </rPh>
    <phoneticPr fontId="1"/>
  </si>
  <si>
    <t>※標準値が赤にも緑にもならないように充電してください。</t>
    <rPh sb="1" eb="4">
      <t>ヒョウジュンチ</t>
    </rPh>
    <rPh sb="5" eb="6">
      <t>アカ</t>
    </rPh>
    <rPh sb="8" eb="9">
      <t>ミドリ</t>
    </rPh>
    <rPh sb="18" eb="20">
      <t>ジュウデン</t>
    </rPh>
    <phoneticPr fontId="1"/>
  </si>
  <si>
    <t>※充電時間が赤になる場合、中速充電器を使用し充電時間が伸びています。黄色の場合、その充電器は飛ばせないことを意味します。</t>
    <rPh sb="1" eb="3">
      <t>ジュウデン</t>
    </rPh>
    <rPh sb="3" eb="5">
      <t>ジカン</t>
    </rPh>
    <rPh sb="6" eb="7">
      <t>アカ</t>
    </rPh>
    <rPh sb="10" eb="12">
      <t>バアイ</t>
    </rPh>
    <rPh sb="13" eb="15">
      <t>チュウソク</t>
    </rPh>
    <rPh sb="15" eb="18">
      <t>ジュウデンキ</t>
    </rPh>
    <rPh sb="19" eb="21">
      <t>シヨウ</t>
    </rPh>
    <rPh sb="22" eb="24">
      <t>ジュウデン</t>
    </rPh>
    <rPh sb="24" eb="26">
      <t>ジカン</t>
    </rPh>
    <rPh sb="27" eb="28">
      <t>ノ</t>
    </rPh>
    <rPh sb="34" eb="36">
      <t>キイロ</t>
    </rPh>
    <rPh sb="37" eb="39">
      <t>バアイ</t>
    </rPh>
    <rPh sb="42" eb="44">
      <t>ジュウデン</t>
    </rPh>
    <rPh sb="44" eb="45">
      <t>キ</t>
    </rPh>
    <rPh sb="46" eb="47">
      <t>ト</t>
    </rPh>
    <rPh sb="54" eb="56">
      <t>イミ</t>
    </rPh>
    <phoneticPr fontId="1"/>
  </si>
  <si>
    <t>【往路】</t>
    <rPh sb="1" eb="3">
      <t>オウロ</t>
    </rPh>
    <phoneticPr fontId="1"/>
  </si>
  <si>
    <t>一般道平均速度</t>
    <rPh sb="0" eb="2">
      <t>イッパン</t>
    </rPh>
    <rPh sb="2" eb="3">
      <t>ドウ</t>
    </rPh>
    <rPh sb="3" eb="5">
      <t>ヘイキン</t>
    </rPh>
    <rPh sb="5" eb="7">
      <t>ソクド</t>
    </rPh>
    <phoneticPr fontId="1"/>
  </si>
  <si>
    <t>高速道平均速度</t>
    <rPh sb="0" eb="2">
      <t>コウソク</t>
    </rPh>
    <rPh sb="2" eb="3">
      <t>ドウ</t>
    </rPh>
    <rPh sb="3" eb="5">
      <t>ヘイキン</t>
    </rPh>
    <rPh sb="5" eb="7">
      <t>ソクド</t>
    </rPh>
    <phoneticPr fontId="1"/>
  </si>
  <si>
    <t>高速1/一般2</t>
    <rPh sb="0" eb="2">
      <t>コウソク</t>
    </rPh>
    <rPh sb="4" eb="6">
      <t>イッパン</t>
    </rPh>
    <phoneticPr fontId="1"/>
  </si>
  <si>
    <t>電費</t>
    <rPh sb="0" eb="2">
      <t>デンピ</t>
    </rPh>
    <phoneticPr fontId="1"/>
  </si>
  <si>
    <t>御殿場SC</t>
    <rPh sb="0" eb="3">
      <t>ゴテンバ</t>
    </rPh>
    <phoneticPr fontId="1"/>
  </si>
  <si>
    <t>浜松SC</t>
    <rPh sb="0" eb="2">
      <t>ハママツ</t>
    </rPh>
    <phoneticPr fontId="1"/>
  </si>
  <si>
    <t>岐阜羽島SC</t>
    <rPh sb="0" eb="4">
      <t>ギフハシマ</t>
    </rPh>
    <phoneticPr fontId="1"/>
  </si>
  <si>
    <t>福井</t>
    <rPh sb="0" eb="2">
      <t>フクイ</t>
    </rPh>
    <phoneticPr fontId="1"/>
  </si>
  <si>
    <t>宿泊</t>
    <rPh sb="0" eb="2">
      <t>シュクハク</t>
    </rPh>
    <phoneticPr fontId="1"/>
  </si>
  <si>
    <t>自宅</t>
    <rPh sb="0" eb="2">
      <t>ジタク</t>
    </rPh>
    <phoneticPr fontId="1"/>
  </si>
  <si>
    <t>【復路】</t>
    <rPh sb="1" eb="3">
      <t>フクロ</t>
    </rPh>
    <phoneticPr fontId="1"/>
  </si>
  <si>
    <t>岡崎SA</t>
    <rPh sb="0" eb="2">
      <t>オカザキ</t>
    </rPh>
    <phoneticPr fontId="1"/>
  </si>
  <si>
    <t>上郷SA</t>
    <rPh sb="0" eb="2">
      <t>カミゴウ</t>
    </rPh>
    <phoneticPr fontId="1"/>
  </si>
  <si>
    <t>尾張一宮PA</t>
    <rPh sb="0" eb="4">
      <t>オワリイチノミヤ</t>
    </rPh>
    <phoneticPr fontId="1"/>
  </si>
  <si>
    <t>8時間普通充電</t>
    <rPh sb="1" eb="3">
      <t>ジカン</t>
    </rPh>
    <rPh sb="3" eb="5">
      <t>フツウ</t>
    </rPh>
    <rPh sb="5" eb="7">
      <t>ジュウデン</t>
    </rPh>
    <phoneticPr fontId="1"/>
  </si>
  <si>
    <t>夕食</t>
    <rPh sb="0" eb="2">
      <t>ユウショク</t>
    </rPh>
    <phoneticPr fontId="1"/>
  </si>
  <si>
    <t>南条SA</t>
    <rPh sb="0" eb="2">
      <t>ナンジョウ</t>
    </rPh>
    <phoneticPr fontId="1"/>
  </si>
  <si>
    <t>賤ヶ岳SA</t>
    <rPh sb="0" eb="3">
      <t>シズガタケ</t>
    </rPh>
    <phoneticPr fontId="1"/>
  </si>
  <si>
    <t>養老SA</t>
    <rPh sb="0" eb="2">
      <t>ヨウロウ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</si>
</sst>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0.0_);[Red]\(0.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177" fontId="2" fillId="0" borderId="6" xfId="0" applyNumberFormat="1" applyFont="1" applyBorder="1">
      <alignment vertical="center"/>
    </xf>
    <xf numFmtId="20" fontId="2" fillId="0" borderId="6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177" fontId="2" fillId="0" borderId="7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20" fontId="2" fillId="0" borderId="7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8" xfId="0" applyNumberFormat="1" applyFont="1" applyBorder="1">
      <alignment vertical="center"/>
    </xf>
    <xf numFmtId="177" fontId="2" fillId="0" borderId="10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9" fontId="2" fillId="0" borderId="9" xfId="0" applyNumberFormat="1" applyFont="1" applyBorder="1">
      <alignment vertical="center"/>
    </xf>
    <xf numFmtId="2" fontId="2" fillId="0" borderId="3" xfId="0" applyNumberFormat="1" applyFont="1" applyBorder="1">
      <alignment vertical="center"/>
    </xf>
  </cellXfs>
  <cellStyles count="1">
    <cellStyle name="標準" xfId="0" builtinId="0"/>
  </cellStyles>
  <dxfs count="4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ont>
        <color rgb="FFFF0000"/>
      </font>
    </dxf>
    <dxf>
      <font>
        <color auto="1"/>
      </font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ont>
        <color auto="1"/>
      </font>
      <fill>
        <gradientFill degree="90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L20" sqref="L20"/>
    </sheetView>
  </sheetViews>
  <sheetFormatPr defaultColWidth="8.875" defaultRowHeight="16.5" x14ac:dyDescent="0.15"/>
  <cols>
    <col min="1" max="1" width="4.625" style="4" customWidth="1"/>
    <col min="2" max="2" width="16.25" style="4" bestFit="1" customWidth="1"/>
    <col min="3" max="3" width="10.875" style="4" bestFit="1" customWidth="1"/>
    <col min="4" max="4" width="11.25" style="4" bestFit="1" customWidth="1"/>
    <col min="5" max="5" width="8.125" style="18" bestFit="1" customWidth="1"/>
    <col min="6" max="6" width="7.5" style="18" bestFit="1" customWidth="1"/>
    <col min="7" max="7" width="16.125" style="4" bestFit="1" customWidth="1"/>
    <col min="8" max="8" width="11.25" style="4" bestFit="1" customWidth="1"/>
    <col min="9" max="12" width="8.5" style="4" bestFit="1" customWidth="1"/>
    <col min="13" max="13" width="11.25" style="4" bestFit="1" customWidth="1"/>
    <col min="14" max="14" width="4.625" style="4" customWidth="1"/>
    <col min="15" max="15" width="15.875" style="4" bestFit="1" customWidth="1"/>
    <col min="16" max="16" width="5.875" style="4" bestFit="1" customWidth="1"/>
    <col min="17" max="17" width="4.625" style="4" customWidth="1"/>
    <col min="18" max="16384" width="8.875" style="4"/>
  </cols>
  <sheetData>
    <row r="1" spans="1:16" ht="18" customHeight="1" x14ac:dyDescent="0.15"/>
    <row r="2" spans="1:16" ht="18" customHeight="1" x14ac:dyDescent="0.15">
      <c r="A2" s="13"/>
      <c r="B2" s="2"/>
      <c r="C2" s="2" t="s">
        <v>16</v>
      </c>
      <c r="D2" s="2" t="s">
        <v>0</v>
      </c>
      <c r="E2" s="20" t="s">
        <v>1</v>
      </c>
      <c r="F2" s="3" t="s">
        <v>4</v>
      </c>
      <c r="G2" s="21" t="s">
        <v>2</v>
      </c>
      <c r="H2" s="22" t="s">
        <v>6</v>
      </c>
      <c r="I2" s="2" t="s">
        <v>3</v>
      </c>
      <c r="J2" s="21" t="s">
        <v>8</v>
      </c>
      <c r="K2" s="2" t="s">
        <v>7</v>
      </c>
      <c r="L2" s="2" t="s">
        <v>9</v>
      </c>
      <c r="M2" s="2"/>
      <c r="O2" s="1" t="s">
        <v>17</v>
      </c>
      <c r="P2" s="24">
        <v>4.3600000000000003</v>
      </c>
    </row>
    <row r="3" spans="1:16" ht="18" customHeight="1" x14ac:dyDescent="0.15">
      <c r="A3" s="5"/>
      <c r="B3" s="6" t="s">
        <v>13</v>
      </c>
      <c r="C3" s="6"/>
      <c r="D3" s="6"/>
      <c r="E3" s="19">
        <v>0</v>
      </c>
      <c r="F3" s="7"/>
      <c r="G3" s="10"/>
      <c r="H3" s="5"/>
      <c r="I3" s="6"/>
      <c r="J3" s="10">
        <v>430</v>
      </c>
      <c r="K3" s="6"/>
      <c r="L3" s="8">
        <v>0.5</v>
      </c>
      <c r="M3" s="8"/>
      <c r="O3" s="5" t="s">
        <v>5</v>
      </c>
      <c r="P3" s="23">
        <v>0.05</v>
      </c>
    </row>
    <row r="4" spans="1:16" ht="18" customHeight="1" x14ac:dyDescent="0.15">
      <c r="A4" s="5"/>
      <c r="B4" s="6" t="s">
        <v>18</v>
      </c>
      <c r="C4" s="6">
        <v>1</v>
      </c>
      <c r="D4" s="6">
        <v>120</v>
      </c>
      <c r="E4" s="7">
        <v>99.5</v>
      </c>
      <c r="F4" s="7">
        <f t="shared" ref="F4:F10" si="0">E4-E3</f>
        <v>99.5</v>
      </c>
      <c r="G4" s="10">
        <f t="shared" ref="G4:G10" si="1">D4*0.9/60*$P$2</f>
        <v>7.8480000000000008</v>
      </c>
      <c r="H4" s="5">
        <v>0</v>
      </c>
      <c r="I4" s="6">
        <f t="shared" ref="I4:I10" si="2">ROUNDDOWN(J3-F4*(1+$P$3),1)</f>
        <v>325.5</v>
      </c>
      <c r="J4" s="10">
        <f t="shared" ref="J4:J10" si="3">ROUNDDOWN(I4+IF(ISBLANK(H4),0,G4*H4),1)</f>
        <v>325.5</v>
      </c>
      <c r="K4" s="9">
        <f t="shared" ref="K4:K10" si="4">TIME(0,F4/IF(C4=1,$P$4,$P$5)*60,0)</f>
        <v>4.5833333333333337E-2</v>
      </c>
      <c r="L4" s="8">
        <f t="shared" ref="L4" si="5">L3+TIME(0,H3,0)+K4</f>
        <v>0.54583333333333339</v>
      </c>
      <c r="M4" s="8"/>
      <c r="O4" s="5" t="s">
        <v>15</v>
      </c>
      <c r="P4" s="10">
        <v>90</v>
      </c>
    </row>
    <row r="5" spans="1:16" ht="18" customHeight="1" x14ac:dyDescent="0.15">
      <c r="A5" s="5"/>
      <c r="B5" s="6" t="s">
        <v>19</v>
      </c>
      <c r="C5" s="6">
        <v>1</v>
      </c>
      <c r="D5" s="6">
        <v>120</v>
      </c>
      <c r="E5" s="7">
        <v>238</v>
      </c>
      <c r="F5" s="7">
        <f t="shared" si="0"/>
        <v>138.5</v>
      </c>
      <c r="G5" s="10">
        <f t="shared" si="1"/>
        <v>7.8480000000000008</v>
      </c>
      <c r="H5" s="5">
        <v>0</v>
      </c>
      <c r="I5" s="6">
        <f t="shared" si="2"/>
        <v>180</v>
      </c>
      <c r="J5" s="10">
        <f t="shared" si="3"/>
        <v>180</v>
      </c>
      <c r="K5" s="9">
        <f t="shared" si="4"/>
        <v>6.3888888888888898E-2</v>
      </c>
      <c r="L5" s="8">
        <f t="shared" ref="L5:L6" si="6">L4+TIME(0,H4,0)+K5</f>
        <v>0.60972222222222228</v>
      </c>
      <c r="M5" s="8"/>
      <c r="O5" s="11" t="s">
        <v>14</v>
      </c>
      <c r="P5" s="12">
        <v>40</v>
      </c>
    </row>
    <row r="6" spans="1:16" ht="18" customHeight="1" x14ac:dyDescent="0.15">
      <c r="A6" s="5"/>
      <c r="B6" s="6" t="s">
        <v>25</v>
      </c>
      <c r="C6" s="6">
        <v>1</v>
      </c>
      <c r="D6" s="6">
        <v>50</v>
      </c>
      <c r="E6" s="7">
        <v>301</v>
      </c>
      <c r="F6" s="7">
        <f t="shared" si="0"/>
        <v>63</v>
      </c>
      <c r="G6" s="10">
        <f t="shared" si="1"/>
        <v>3.2700000000000005</v>
      </c>
      <c r="H6" s="5">
        <v>0</v>
      </c>
      <c r="I6" s="6">
        <f t="shared" si="2"/>
        <v>113.8</v>
      </c>
      <c r="J6" s="10">
        <f t="shared" si="3"/>
        <v>113.8</v>
      </c>
      <c r="K6" s="9">
        <f t="shared" si="4"/>
        <v>2.9166666666666664E-2</v>
      </c>
      <c r="L6" s="8">
        <f t="shared" si="6"/>
        <v>0.63888888888888895</v>
      </c>
      <c r="M6" s="8"/>
      <c r="O6" s="13"/>
      <c r="P6" s="13"/>
    </row>
    <row r="7" spans="1:16" ht="18" customHeight="1" x14ac:dyDescent="0.15">
      <c r="A7" s="5"/>
      <c r="B7" s="6" t="s">
        <v>26</v>
      </c>
      <c r="C7" s="6">
        <v>1</v>
      </c>
      <c r="D7" s="6">
        <v>50</v>
      </c>
      <c r="E7" s="7">
        <v>310</v>
      </c>
      <c r="F7" s="7">
        <f t="shared" si="0"/>
        <v>9</v>
      </c>
      <c r="G7" s="10">
        <f t="shared" si="1"/>
        <v>3.2700000000000005</v>
      </c>
      <c r="H7" s="5">
        <v>0</v>
      </c>
      <c r="I7" s="6">
        <f t="shared" si="2"/>
        <v>104.3</v>
      </c>
      <c r="J7" s="10">
        <f t="shared" si="3"/>
        <v>104.3</v>
      </c>
      <c r="K7" s="9">
        <f t="shared" si="4"/>
        <v>4.1666666666666666E-3</v>
      </c>
      <c r="L7" s="8">
        <f t="shared" ref="L7" si="7">L6+TIME(0,H6,0)+K7</f>
        <v>0.6430555555555556</v>
      </c>
      <c r="M7" s="8"/>
    </row>
    <row r="8" spans="1:16" ht="18" customHeight="1" x14ac:dyDescent="0.15">
      <c r="A8" s="5"/>
      <c r="B8" s="6" t="s">
        <v>27</v>
      </c>
      <c r="C8" s="6">
        <v>1</v>
      </c>
      <c r="D8" s="6">
        <v>44</v>
      </c>
      <c r="E8" s="7">
        <v>356</v>
      </c>
      <c r="F8" s="7">
        <f t="shared" si="0"/>
        <v>46</v>
      </c>
      <c r="G8" s="10">
        <f t="shared" si="1"/>
        <v>2.8776000000000002</v>
      </c>
      <c r="H8" s="5">
        <v>0</v>
      </c>
      <c r="I8" s="6">
        <f t="shared" si="2"/>
        <v>56</v>
      </c>
      <c r="J8" s="10">
        <f t="shared" si="3"/>
        <v>56</v>
      </c>
      <c r="K8" s="9">
        <f t="shared" si="4"/>
        <v>2.0833333333333332E-2</v>
      </c>
      <c r="L8" s="8">
        <f t="shared" ref="L8:L10" si="8">L7+TIME(0,H7,0)+K8</f>
        <v>0.66388888888888897</v>
      </c>
      <c r="M8" s="8"/>
      <c r="O8" s="13"/>
      <c r="P8" s="13"/>
    </row>
    <row r="9" spans="1:16" ht="18" customHeight="1" x14ac:dyDescent="0.15">
      <c r="A9" s="5"/>
      <c r="B9" s="6" t="s">
        <v>20</v>
      </c>
      <c r="C9" s="6">
        <v>1</v>
      </c>
      <c r="D9" s="6">
        <v>120</v>
      </c>
      <c r="E9" s="7">
        <v>373</v>
      </c>
      <c r="F9" s="7">
        <f t="shared" si="0"/>
        <v>17</v>
      </c>
      <c r="G9" s="10">
        <f t="shared" si="1"/>
        <v>7.8480000000000008</v>
      </c>
      <c r="H9" s="5">
        <v>45</v>
      </c>
      <c r="I9" s="6">
        <f t="shared" si="2"/>
        <v>38.1</v>
      </c>
      <c r="J9" s="10">
        <f t="shared" si="3"/>
        <v>391.2</v>
      </c>
      <c r="K9" s="9">
        <f t="shared" si="4"/>
        <v>7.6388888888888886E-3</v>
      </c>
      <c r="L9" s="8">
        <f t="shared" si="8"/>
        <v>0.67152777777777783</v>
      </c>
      <c r="M9" s="8"/>
      <c r="O9" s="13"/>
      <c r="P9" s="13"/>
    </row>
    <row r="10" spans="1:16" ht="18" customHeight="1" x14ac:dyDescent="0.15">
      <c r="A10" s="5"/>
      <c r="B10" s="6" t="s">
        <v>21</v>
      </c>
      <c r="C10" s="6">
        <v>1</v>
      </c>
      <c r="D10" s="6">
        <v>3</v>
      </c>
      <c r="E10" s="7">
        <v>513</v>
      </c>
      <c r="F10" s="7">
        <f t="shared" si="0"/>
        <v>140</v>
      </c>
      <c r="G10" s="10">
        <f t="shared" si="1"/>
        <v>0.19620000000000004</v>
      </c>
      <c r="H10" s="5">
        <v>0</v>
      </c>
      <c r="I10" s="6">
        <f t="shared" si="2"/>
        <v>244.2</v>
      </c>
      <c r="J10" s="10">
        <f t="shared" si="3"/>
        <v>244.2</v>
      </c>
      <c r="K10" s="9">
        <f t="shared" si="4"/>
        <v>6.458333333333334E-2</v>
      </c>
      <c r="L10" s="8">
        <f t="shared" si="8"/>
        <v>0.76736111111111116</v>
      </c>
      <c r="M10" s="8" t="s">
        <v>22</v>
      </c>
    </row>
    <row r="11" spans="1:16" ht="18" customHeight="1" x14ac:dyDescent="0.15">
      <c r="A11" s="5"/>
      <c r="B11" s="6"/>
      <c r="C11" s="6"/>
      <c r="D11" s="6"/>
      <c r="E11" s="7"/>
      <c r="F11" s="7"/>
      <c r="G11" s="10"/>
      <c r="H11" s="5"/>
      <c r="I11" s="6"/>
      <c r="J11" s="10"/>
      <c r="K11" s="9"/>
      <c r="L11" s="8"/>
      <c r="M11" s="8"/>
    </row>
    <row r="12" spans="1:16" ht="18" customHeight="1" x14ac:dyDescent="0.15">
      <c r="A12" s="5"/>
      <c r="B12" s="6" t="s">
        <v>24</v>
      </c>
      <c r="C12" s="6"/>
      <c r="D12" s="6"/>
      <c r="E12" s="7"/>
      <c r="F12" s="7"/>
      <c r="G12" s="10"/>
      <c r="H12" s="5"/>
      <c r="I12" s="6"/>
      <c r="J12" s="10"/>
      <c r="K12" s="9"/>
      <c r="L12" s="8"/>
      <c r="M12" s="8"/>
    </row>
    <row r="13" spans="1:16" ht="18" customHeight="1" x14ac:dyDescent="0.15">
      <c r="A13" s="5"/>
      <c r="B13" s="6" t="s">
        <v>21</v>
      </c>
      <c r="C13" s="6">
        <v>1</v>
      </c>
      <c r="D13" s="6"/>
      <c r="E13" s="7">
        <v>0</v>
      </c>
      <c r="F13" s="7">
        <f t="shared" ref="F13:F20" si="9">E13-E12</f>
        <v>0</v>
      </c>
      <c r="G13" s="10"/>
      <c r="H13" s="5"/>
      <c r="I13" s="6">
        <f>J10-80</f>
        <v>164.2</v>
      </c>
      <c r="J13" s="10">
        <f t="shared" ref="J13" si="10">ROUNDDOWN(I13+IF(ISBLANK(H13),0,G13*H13),1)</f>
        <v>164.2</v>
      </c>
      <c r="K13" s="9"/>
      <c r="L13" s="8">
        <v>0.625</v>
      </c>
      <c r="M13" s="8" t="s">
        <v>28</v>
      </c>
    </row>
    <row r="14" spans="1:16" ht="18" customHeight="1" x14ac:dyDescent="0.15">
      <c r="A14" s="5"/>
      <c r="B14" s="6" t="s">
        <v>30</v>
      </c>
      <c r="C14" s="6">
        <v>1</v>
      </c>
      <c r="D14" s="6">
        <v>40</v>
      </c>
      <c r="E14" s="7">
        <v>31.2</v>
      </c>
      <c r="F14" s="7">
        <f t="shared" si="9"/>
        <v>31.2</v>
      </c>
      <c r="G14" s="10">
        <f t="shared" ref="G14:G19" si="11">D14*0.9/60*$P$2</f>
        <v>2.6160000000000001</v>
      </c>
      <c r="H14" s="5">
        <v>0</v>
      </c>
      <c r="I14" s="6">
        <f t="shared" ref="I14:I20" si="12">ROUNDDOWN(J13-F14*(1+$P$3),1)</f>
        <v>131.4</v>
      </c>
      <c r="J14" s="10">
        <f t="shared" ref="J14" si="13">ROUNDDOWN(I14+IF(ISBLANK(H14),0,G14*H14),1)</f>
        <v>131.4</v>
      </c>
      <c r="K14" s="9">
        <f t="shared" ref="K14:K20" si="14">TIME(0,F14/IF(C14=1,$P$4,$P$5)*60,0)</f>
        <v>1.3888888888888888E-2</v>
      </c>
      <c r="L14" s="8">
        <f>L13+TIME(0,H13,0)+K14</f>
        <v>0.63888888888888884</v>
      </c>
      <c r="M14" s="8"/>
    </row>
    <row r="15" spans="1:16" ht="18" customHeight="1" x14ac:dyDescent="0.15">
      <c r="A15" s="5"/>
      <c r="B15" s="6" t="s">
        <v>31</v>
      </c>
      <c r="C15" s="6">
        <v>1</v>
      </c>
      <c r="D15" s="6">
        <v>40</v>
      </c>
      <c r="E15" s="7">
        <v>77.7</v>
      </c>
      <c r="F15" s="7">
        <f t="shared" si="9"/>
        <v>46.5</v>
      </c>
      <c r="G15" s="10">
        <f t="shared" si="11"/>
        <v>2.6160000000000001</v>
      </c>
      <c r="H15" s="5">
        <v>0</v>
      </c>
      <c r="I15" s="6">
        <f t="shared" si="12"/>
        <v>82.5</v>
      </c>
      <c r="J15" s="10">
        <f t="shared" ref="J15:J20" si="15">ROUNDDOWN(I15+IF(ISBLANK(H15),0,G15*H15),1)</f>
        <v>82.5</v>
      </c>
      <c r="K15" s="9">
        <f t="shared" si="14"/>
        <v>2.1527777777777781E-2</v>
      </c>
      <c r="L15" s="8">
        <f>L14+TIME(0,H14,0)+K15</f>
        <v>0.66041666666666665</v>
      </c>
      <c r="M15" s="8"/>
    </row>
    <row r="16" spans="1:16" ht="18" customHeight="1" x14ac:dyDescent="0.15">
      <c r="A16" s="5"/>
      <c r="B16" s="6" t="s">
        <v>32</v>
      </c>
      <c r="C16" s="6">
        <v>1</v>
      </c>
      <c r="D16" s="6">
        <v>40</v>
      </c>
      <c r="E16" s="7">
        <v>127</v>
      </c>
      <c r="F16" s="7">
        <f t="shared" si="9"/>
        <v>49.3</v>
      </c>
      <c r="G16" s="10">
        <f t="shared" si="11"/>
        <v>2.6160000000000001</v>
      </c>
      <c r="H16" s="5">
        <v>0</v>
      </c>
      <c r="I16" s="6">
        <f t="shared" si="12"/>
        <v>30.7</v>
      </c>
      <c r="J16" s="10">
        <f t="shared" si="15"/>
        <v>30.7</v>
      </c>
      <c r="K16" s="9">
        <f t="shared" si="14"/>
        <v>2.2222222222222223E-2</v>
      </c>
      <c r="L16" s="8">
        <f>L15+TIME(0,H15,0)+K16</f>
        <v>0.68263888888888891</v>
      </c>
      <c r="M16" s="8"/>
    </row>
    <row r="17" spans="1:13" ht="18" customHeight="1" x14ac:dyDescent="0.15">
      <c r="A17" s="5"/>
      <c r="B17" s="6" t="s">
        <v>20</v>
      </c>
      <c r="C17" s="6">
        <v>1</v>
      </c>
      <c r="D17" s="6">
        <v>120</v>
      </c>
      <c r="E17" s="7">
        <v>141</v>
      </c>
      <c r="F17" s="7">
        <f t="shared" si="9"/>
        <v>14</v>
      </c>
      <c r="G17" s="10">
        <f t="shared" si="11"/>
        <v>7.8480000000000008</v>
      </c>
      <c r="H17" s="5">
        <v>20</v>
      </c>
      <c r="I17" s="6">
        <f t="shared" si="12"/>
        <v>16</v>
      </c>
      <c r="J17" s="10">
        <f t="shared" si="15"/>
        <v>172.9</v>
      </c>
      <c r="K17" s="9">
        <f t="shared" si="14"/>
        <v>6.2499999999999995E-3</v>
      </c>
      <c r="L17" s="8">
        <f>L16+TIME(0,H16,0)+K17</f>
        <v>0.68888888888888888</v>
      </c>
      <c r="M17" s="8"/>
    </row>
    <row r="18" spans="1:13" ht="18" customHeight="1" x14ac:dyDescent="0.15">
      <c r="A18" s="5"/>
      <c r="B18" s="6" t="s">
        <v>19</v>
      </c>
      <c r="C18" s="6">
        <v>1</v>
      </c>
      <c r="D18" s="6">
        <v>120</v>
      </c>
      <c r="E18" s="7">
        <v>289</v>
      </c>
      <c r="F18" s="7">
        <f t="shared" si="9"/>
        <v>148</v>
      </c>
      <c r="G18" s="10">
        <f t="shared" si="11"/>
        <v>7.8480000000000008</v>
      </c>
      <c r="H18" s="5">
        <v>45</v>
      </c>
      <c r="I18" s="6">
        <f t="shared" si="12"/>
        <v>17.5</v>
      </c>
      <c r="J18" s="10">
        <f t="shared" si="15"/>
        <v>370.6</v>
      </c>
      <c r="K18" s="9">
        <f t="shared" si="14"/>
        <v>6.805555555555555E-2</v>
      </c>
      <c r="L18" s="8">
        <f>L17+TIME(0,H17,0)+K18</f>
        <v>0.77083333333333326</v>
      </c>
      <c r="M18" s="8" t="s">
        <v>29</v>
      </c>
    </row>
    <row r="19" spans="1:13" ht="18" customHeight="1" x14ac:dyDescent="0.15">
      <c r="A19" s="5"/>
      <c r="B19" s="6" t="s">
        <v>18</v>
      </c>
      <c r="C19" s="6">
        <v>1</v>
      </c>
      <c r="D19" s="6">
        <v>120</v>
      </c>
      <c r="E19" s="7">
        <v>415</v>
      </c>
      <c r="F19" s="7">
        <f t="shared" si="9"/>
        <v>126</v>
      </c>
      <c r="G19" s="10">
        <f t="shared" si="11"/>
        <v>7.8480000000000008</v>
      </c>
      <c r="H19" s="5"/>
      <c r="I19" s="6">
        <f t="shared" si="12"/>
        <v>238.3</v>
      </c>
      <c r="J19" s="10">
        <f t="shared" si="15"/>
        <v>238.3</v>
      </c>
      <c r="K19" s="9">
        <f t="shared" si="14"/>
        <v>5.8333333333333327E-2</v>
      </c>
      <c r="L19" s="8">
        <f>L18+TIME(0,H18,0)+K19</f>
        <v>0.86041666666666661</v>
      </c>
      <c r="M19" s="8"/>
    </row>
    <row r="20" spans="1:13" x14ac:dyDescent="0.15">
      <c r="A20" s="13"/>
      <c r="B20" s="14" t="s">
        <v>23</v>
      </c>
      <c r="C20" s="14">
        <v>1</v>
      </c>
      <c r="D20" s="14"/>
      <c r="E20" s="15">
        <v>512</v>
      </c>
      <c r="F20" s="15">
        <f t="shared" si="9"/>
        <v>97</v>
      </c>
      <c r="G20" s="12"/>
      <c r="H20" s="11"/>
      <c r="I20" s="14">
        <f t="shared" si="12"/>
        <v>136.4</v>
      </c>
      <c r="J20" s="12">
        <f t="shared" si="15"/>
        <v>136.4</v>
      </c>
      <c r="K20" s="16">
        <f t="shared" si="14"/>
        <v>4.4444444444444446E-2</v>
      </c>
      <c r="L20" s="17">
        <f>L19+TIME(0,H19,0)+K20</f>
        <v>0.90486111111111101</v>
      </c>
      <c r="M20" s="17"/>
    </row>
    <row r="22" spans="1:13" x14ac:dyDescent="0.15">
      <c r="B22" s="4" t="s">
        <v>11</v>
      </c>
    </row>
    <row r="23" spans="1:13" x14ac:dyDescent="0.15">
      <c r="B23" s="4" t="s">
        <v>12</v>
      </c>
    </row>
    <row r="24" spans="1:13" x14ac:dyDescent="0.15">
      <c r="B24" s="4" t="s">
        <v>10</v>
      </c>
    </row>
  </sheetData>
  <phoneticPr fontId="1"/>
  <conditionalFormatting sqref="J3:J20">
    <cfRule type="expression" dxfId="3" priority="10">
      <formula>AND(ISNUMBER(J3),J3&gt;435*0.8)</formula>
    </cfRule>
  </conditionalFormatting>
  <conditionalFormatting sqref="I3:I20">
    <cfRule type="expression" dxfId="2" priority="9">
      <formula>AND(ISNUMBER(I3),I3&lt;435*0.07)</formula>
    </cfRule>
  </conditionalFormatting>
  <conditionalFormatting sqref="H3:H20">
    <cfRule type="expression" dxfId="1" priority="8">
      <formula>AND(ISNUMBER(D3),D3&lt;43,H3&gt;0)</formula>
    </cfRule>
    <cfRule type="expression" dxfId="0" priority="7">
      <formula>AND(ISNUMBER(H3),ROUNDDOWN(I3-F4*(1+$P$3),1)&lt;0)</formula>
    </cfRule>
  </conditionalFormatting>
  <pageMargins left="0.7" right="0.7" top="0.75" bottom="0.75" header="0.3" footer="0.3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20180625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YASUKAWA</dc:creator>
  <cp:lastModifiedBy>Hiroshi YASUKAWA</cp:lastModifiedBy>
  <cp:lastPrinted>2015-11-05T08:22:34Z</cp:lastPrinted>
  <dcterms:created xsi:type="dcterms:W3CDTF">2015-11-03T02:32:32Z</dcterms:created>
  <dcterms:modified xsi:type="dcterms:W3CDTF">2018-06-27T01:58:59Z</dcterms:modified>
</cp:coreProperties>
</file>