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iroshiy\Dropbox (Ayudante, Inc.)\ExternalProjects\EVsmart\content\"/>
    </mc:Choice>
  </mc:AlternateContent>
  <bookViews>
    <workbookView xWindow="0" yWindow="0" windowWidth="25605" windowHeight="10965"/>
  </bookViews>
  <sheets>
    <sheet name="往路 大阪SC経由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7" i="1"/>
  <c r="E12" i="1"/>
  <c r="E13" i="1"/>
  <c r="E14" i="1"/>
  <c r="E15" i="1"/>
  <c r="E16" i="1"/>
  <c r="E17" i="1"/>
  <c r="E11" i="1"/>
  <c r="F11" i="1"/>
  <c r="J4" i="1"/>
  <c r="J5" i="1"/>
  <c r="J6" i="1"/>
  <c r="J7" i="1"/>
  <c r="J9" i="1"/>
  <c r="F7" i="1"/>
  <c r="F4" i="1"/>
  <c r="E8" i="1"/>
  <c r="J8" i="1" s="1"/>
  <c r="E9" i="1"/>
  <c r="E10" i="1"/>
  <c r="J10" i="1" s="1"/>
  <c r="E7" i="1"/>
  <c r="E6" i="1"/>
  <c r="E5" i="1"/>
  <c r="E4" i="1"/>
  <c r="E3" i="1" l="1"/>
  <c r="H3" i="1" s="1"/>
  <c r="I3" i="1" s="1"/>
  <c r="H4" i="1" s="1"/>
  <c r="I4" i="1" s="1"/>
  <c r="H5" i="1" s="1"/>
  <c r="I5" i="1" s="1"/>
  <c r="F5" i="1"/>
  <c r="F6" i="1"/>
  <c r="F8" i="1"/>
  <c r="F9" i="1"/>
  <c r="F10" i="1"/>
  <c r="F12" i="1"/>
  <c r="F13" i="1"/>
  <c r="F14" i="1"/>
  <c r="F15" i="1"/>
  <c r="F16" i="1"/>
  <c r="F17" i="1"/>
  <c r="F3" i="1"/>
  <c r="J3" i="1" l="1"/>
  <c r="K3" i="1" s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H6" i="1" l="1"/>
  <c r="I6" i="1" l="1"/>
  <c r="H7" i="1" s="1"/>
  <c r="I7" i="1" s="1"/>
  <c r="H8" i="1" s="1"/>
  <c r="I8" i="1" s="1"/>
  <c r="H9" i="1" s="1"/>
  <c r="I9" i="1" s="1"/>
  <c r="H10" i="1" s="1"/>
  <c r="I10" i="1" s="1"/>
  <c r="H11" i="1" s="1"/>
  <c r="I11" i="1" s="1"/>
  <c r="H12" i="1" s="1"/>
  <c r="I12" i="1" s="1"/>
  <c r="H13" i="1" l="1"/>
  <c r="I13" i="1" s="1"/>
  <c r="H14" i="1" l="1"/>
  <c r="I14" i="1" s="1"/>
  <c r="H15" i="1" l="1"/>
  <c r="I15" i="1" s="1"/>
  <c r="H16" i="1" l="1"/>
  <c r="I16" i="1" s="1"/>
  <c r="H17" i="1" l="1"/>
  <c r="I17" i="1" s="1"/>
</calcChain>
</file>

<file path=xl/sharedStrings.xml><?xml version="1.0" encoding="utf-8"?>
<sst xmlns="http://schemas.openxmlformats.org/spreadsheetml/2006/main" count="34" uniqueCount="33">
  <si>
    <t>東京</t>
    <rPh sb="0" eb="2">
      <t>トウキョウ</t>
    </rPh>
    <phoneticPr fontId="1"/>
  </si>
  <si>
    <t>駿河湾沼津</t>
    <rPh sb="0" eb="3">
      <t>スルガワン</t>
    </rPh>
    <rPh sb="3" eb="5">
      <t>ヌマヅ</t>
    </rPh>
    <phoneticPr fontId="1"/>
  </si>
  <si>
    <t>静岡</t>
    <rPh sb="0" eb="2">
      <t>シズオカ</t>
    </rPh>
    <phoneticPr fontId="1"/>
  </si>
  <si>
    <t>浜松</t>
    <rPh sb="0" eb="2">
      <t>ハママツ</t>
    </rPh>
    <phoneticPr fontId="1"/>
  </si>
  <si>
    <t>刈谷</t>
    <rPh sb="0" eb="2">
      <t>カリヤ</t>
    </rPh>
    <phoneticPr fontId="1"/>
  </si>
  <si>
    <t>御在所</t>
    <rPh sb="0" eb="3">
      <t>ゴザイショ</t>
    </rPh>
    <phoneticPr fontId="1"/>
  </si>
  <si>
    <t>土山</t>
    <rPh sb="0" eb="2">
      <t>ツチヤマ</t>
    </rPh>
    <phoneticPr fontId="1"/>
  </si>
  <si>
    <t>草津</t>
    <rPh sb="0" eb="2">
      <t>クサツ</t>
    </rPh>
    <phoneticPr fontId="1"/>
  </si>
  <si>
    <t>桂川</t>
    <rPh sb="0" eb="2">
      <t>カツラガワ</t>
    </rPh>
    <phoneticPr fontId="1"/>
  </si>
  <si>
    <t>吹田</t>
    <rPh sb="0" eb="2">
      <t>スイタ</t>
    </rPh>
    <phoneticPr fontId="1"/>
  </si>
  <si>
    <t>大阪SC</t>
    <rPh sb="0" eb="2">
      <t>オオサカ</t>
    </rPh>
    <phoneticPr fontId="1"/>
  </si>
  <si>
    <t>充電器出力</t>
    <rPh sb="0" eb="3">
      <t>ジュウデンキ</t>
    </rPh>
    <rPh sb="3" eb="5">
      <t>シュツリョク</t>
    </rPh>
    <phoneticPr fontId="1"/>
  </si>
  <si>
    <t>kp</t>
    <phoneticPr fontId="1"/>
  </si>
  <si>
    <t>1分あたり充電距離</t>
    <rPh sb="1" eb="2">
      <t>フン</t>
    </rPh>
    <rPh sb="5" eb="7">
      <t>ジュウデン</t>
    </rPh>
    <rPh sb="7" eb="9">
      <t>キョリ</t>
    </rPh>
    <phoneticPr fontId="1"/>
  </si>
  <si>
    <t>標準値</t>
    <rPh sb="0" eb="3">
      <t>ヒョウジュンチ</t>
    </rPh>
    <phoneticPr fontId="1"/>
  </si>
  <si>
    <t>diff</t>
    <phoneticPr fontId="1"/>
  </si>
  <si>
    <t>余裕</t>
    <rPh sb="0" eb="2">
      <t>ヨユウ</t>
    </rPh>
    <phoneticPr fontId="1"/>
  </si>
  <si>
    <t>充電時間(分)</t>
    <rPh sb="0" eb="2">
      <t>ジュウデン</t>
    </rPh>
    <rPh sb="2" eb="4">
      <t>ジカン</t>
    </rPh>
    <rPh sb="5" eb="6">
      <t>フン</t>
    </rPh>
    <phoneticPr fontId="1"/>
  </si>
  <si>
    <t>所要時間</t>
    <rPh sb="0" eb="2">
      <t>ショヨウ</t>
    </rPh>
    <rPh sb="2" eb="4">
      <t>ジカン</t>
    </rPh>
    <phoneticPr fontId="1"/>
  </si>
  <si>
    <t>平均速度</t>
    <rPh sb="0" eb="2">
      <t>ヘイキン</t>
    </rPh>
    <rPh sb="2" eb="4">
      <t>ソクド</t>
    </rPh>
    <phoneticPr fontId="1"/>
  </si>
  <si>
    <t>充電後</t>
    <rPh sb="0" eb="2">
      <t>ジュウデン</t>
    </rPh>
    <rPh sb="2" eb="3">
      <t>ゴ</t>
    </rPh>
    <phoneticPr fontId="1"/>
  </si>
  <si>
    <t>到着予想</t>
    <rPh sb="0" eb="2">
      <t>トウチャク</t>
    </rPh>
    <rPh sb="2" eb="4">
      <t>ヨソウ</t>
    </rPh>
    <phoneticPr fontId="1"/>
  </si>
  <si>
    <t>※余裕は、夏は10%、冬は30%を入れてください。平均速度は巡航速度の2割くらい引いて入れてください。</t>
    <rPh sb="1" eb="3">
      <t>ヨユウ</t>
    </rPh>
    <rPh sb="5" eb="6">
      <t>ナツ</t>
    </rPh>
    <rPh sb="11" eb="12">
      <t>フユ</t>
    </rPh>
    <rPh sb="17" eb="18">
      <t>イ</t>
    </rPh>
    <rPh sb="25" eb="27">
      <t>ヘイキン</t>
    </rPh>
    <rPh sb="27" eb="29">
      <t>ソクド</t>
    </rPh>
    <rPh sb="30" eb="32">
      <t>ジュンコウ</t>
    </rPh>
    <rPh sb="32" eb="34">
      <t>ソクド</t>
    </rPh>
    <rPh sb="36" eb="37">
      <t>ワリ</t>
    </rPh>
    <rPh sb="40" eb="41">
      <t>ヒ</t>
    </rPh>
    <rPh sb="43" eb="44">
      <t>イ</t>
    </rPh>
    <phoneticPr fontId="1"/>
  </si>
  <si>
    <t>到着</t>
    <rPh sb="0" eb="2">
      <t>トウチャク</t>
    </rPh>
    <phoneticPr fontId="1"/>
  </si>
  <si>
    <t>トイレ休憩</t>
    <rPh sb="3" eb="5">
      <t>キュウケイ</t>
    </rPh>
    <phoneticPr fontId="1"/>
  </si>
  <si>
    <t>※標準値が赤にも緑にもならないように充電してください。</t>
    <rPh sb="1" eb="4">
      <t>ヒョウジュンチ</t>
    </rPh>
    <rPh sb="5" eb="6">
      <t>アカ</t>
    </rPh>
    <rPh sb="8" eb="9">
      <t>ミドリ</t>
    </rPh>
    <rPh sb="18" eb="20">
      <t>ジュウデン</t>
    </rPh>
    <phoneticPr fontId="1"/>
  </si>
  <si>
    <t>※充電時間が赤になる場合、中速充電器を使用し充電時間が伸びています。黄色の場合、その充電器は飛ばせないことを意味します。</t>
    <rPh sb="1" eb="3">
      <t>ジュウデン</t>
    </rPh>
    <rPh sb="3" eb="5">
      <t>ジカン</t>
    </rPh>
    <rPh sb="6" eb="7">
      <t>アカ</t>
    </rPh>
    <rPh sb="10" eb="12">
      <t>バアイ</t>
    </rPh>
    <rPh sb="13" eb="15">
      <t>チュウソク</t>
    </rPh>
    <rPh sb="15" eb="18">
      <t>ジュウデンキ</t>
    </rPh>
    <rPh sb="19" eb="21">
      <t>シヨウ</t>
    </rPh>
    <rPh sb="22" eb="24">
      <t>ジュウデン</t>
    </rPh>
    <rPh sb="24" eb="26">
      <t>ジカン</t>
    </rPh>
    <rPh sb="27" eb="28">
      <t>ノ</t>
    </rPh>
    <rPh sb="34" eb="36">
      <t>キイロ</t>
    </rPh>
    <rPh sb="37" eb="39">
      <t>バアイ</t>
    </rPh>
    <rPh sb="42" eb="44">
      <t>ジュウデン</t>
    </rPh>
    <rPh sb="44" eb="45">
      <t>キ</t>
    </rPh>
    <rPh sb="46" eb="47">
      <t>ト</t>
    </rPh>
    <rPh sb="54" eb="56">
      <t>イミ</t>
    </rPh>
    <phoneticPr fontId="1"/>
  </si>
  <si>
    <t>中井</t>
    <rPh sb="0" eb="2">
      <t>ナカイ</t>
    </rPh>
    <phoneticPr fontId="1"/>
  </si>
  <si>
    <t>清水</t>
    <rPh sb="0" eb="2">
      <t>シミズ</t>
    </rPh>
    <phoneticPr fontId="1"/>
  </si>
  <si>
    <t>湾岸長島</t>
    <rPh sb="0" eb="2">
      <t>ワンガン</t>
    </rPh>
    <rPh sb="2" eb="4">
      <t>ナガシマ</t>
    </rPh>
    <phoneticPr fontId="1"/>
  </si>
  <si>
    <t>海老名x2</t>
    <rPh sb="0" eb="3">
      <t>エビナ</t>
    </rPh>
    <phoneticPr fontId="1"/>
  </si>
  <si>
    <t>足柄x2</t>
    <rPh sb="0" eb="2">
      <t>アシガラ</t>
    </rPh>
    <phoneticPr fontId="1"/>
  </si>
  <si>
    <t>夕食</t>
    <rPh sb="0" eb="2">
      <t>ユウショク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</si>
</sst>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400]h:mm:ss\ AM/PM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20" fontId="2" fillId="0" borderId="6" xfId="0" applyNumberFormat="1" applyFont="1" applyBorder="1">
      <alignment vertical="center"/>
    </xf>
    <xf numFmtId="176" fontId="2" fillId="0" borderId="6" xfId="0" applyNumberFormat="1" applyFont="1" applyBorder="1">
      <alignment vertical="center"/>
    </xf>
    <xf numFmtId="0" fontId="2" fillId="0" borderId="7" xfId="0" applyFont="1" applyBorder="1">
      <alignment vertical="center"/>
    </xf>
    <xf numFmtId="176" fontId="2" fillId="0" borderId="7" xfId="0" applyNumberFormat="1" applyFont="1" applyBorder="1">
      <alignment vertical="center"/>
    </xf>
    <xf numFmtId="20" fontId="2" fillId="0" borderId="7" xfId="0" applyNumberFormat="1" applyFont="1" applyBorder="1">
      <alignment vertical="center"/>
    </xf>
    <xf numFmtId="9" fontId="2" fillId="0" borderId="3" xfId="0" applyNumberFormat="1" applyFont="1" applyBorder="1">
      <alignment vertical="center"/>
    </xf>
    <xf numFmtId="0" fontId="2" fillId="0" borderId="0" xfId="0" applyFont="1" applyBorder="1">
      <alignment vertical="center"/>
    </xf>
  </cellXfs>
  <cellStyles count="1">
    <cellStyle name="標準" xfId="0" builtinId="0"/>
  </cellStyles>
  <dxfs count="30"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C000"/>
      </font>
    </dxf>
    <dxf>
      <font>
        <color rgb="FFFF0000"/>
      </font>
    </dxf>
    <dxf>
      <font>
        <color rgb="FF00B050"/>
      </font>
    </dxf>
    <dxf>
      <fill>
        <patternFill>
          <bgColor rgb="FFFF0000"/>
        </patternFill>
      </fill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zoomScaleNormal="100" workbookViewId="0">
      <selection activeCell="G8" sqref="G8"/>
    </sheetView>
  </sheetViews>
  <sheetFormatPr defaultColWidth="8.875" defaultRowHeight="16.5" x14ac:dyDescent="0.15"/>
  <cols>
    <col min="1" max="1" width="4.625" style="1" customWidth="1"/>
    <col min="2" max="3" width="11.25" style="1" bestFit="1" customWidth="1"/>
    <col min="4" max="4" width="5.125" style="1" bestFit="1" customWidth="1"/>
    <col min="5" max="5" width="4.625" style="1" bestFit="1" customWidth="1"/>
    <col min="6" max="6" width="16.125" style="1" bestFit="1" customWidth="1"/>
    <col min="7" max="7" width="11.25" style="1" bestFit="1" customWidth="1"/>
    <col min="8" max="9" width="8.5" style="1" bestFit="1" customWidth="1"/>
    <col min="10" max="11" width="9.25" style="1" bestFit="1" customWidth="1"/>
    <col min="12" max="12" width="11.25" style="1" bestFit="1" customWidth="1"/>
    <col min="13" max="13" width="4.625" style="1" customWidth="1"/>
    <col min="14" max="14" width="9.25" style="1" bestFit="1" customWidth="1"/>
    <col min="15" max="15" width="5.875" style="1" bestFit="1" customWidth="1"/>
    <col min="16" max="16384" width="8.875" style="1"/>
  </cols>
  <sheetData>
    <row r="1" spans="2:15" ht="18" customHeight="1" x14ac:dyDescent="0.15">
      <c r="B1" s="5"/>
      <c r="C1" s="5" t="s">
        <v>11</v>
      </c>
      <c r="D1" s="5" t="s">
        <v>12</v>
      </c>
      <c r="E1" s="5" t="s">
        <v>15</v>
      </c>
      <c r="F1" s="5" t="s">
        <v>13</v>
      </c>
      <c r="G1" s="5" t="s">
        <v>17</v>
      </c>
      <c r="H1" s="5" t="s">
        <v>14</v>
      </c>
      <c r="I1" s="5" t="s">
        <v>20</v>
      </c>
      <c r="J1" s="5" t="s">
        <v>18</v>
      </c>
      <c r="K1" s="5" t="s">
        <v>21</v>
      </c>
      <c r="L1" s="5"/>
    </row>
    <row r="2" spans="2:15" ht="18" customHeight="1" x14ac:dyDescent="0.15">
      <c r="B2" s="6" t="s">
        <v>0</v>
      </c>
      <c r="C2" s="6"/>
      <c r="D2" s="6">
        <v>0</v>
      </c>
      <c r="E2" s="6"/>
      <c r="F2" s="6"/>
      <c r="G2" s="6"/>
      <c r="H2" s="6"/>
      <c r="I2" s="6">
        <v>340</v>
      </c>
      <c r="J2" s="6"/>
      <c r="K2" s="7">
        <v>0.79166666666666663</v>
      </c>
      <c r="L2" s="7"/>
      <c r="N2" s="2" t="s">
        <v>16</v>
      </c>
      <c r="O2" s="12">
        <v>0.2</v>
      </c>
    </row>
    <row r="3" spans="2:15" ht="18" customHeight="1" x14ac:dyDescent="0.15">
      <c r="B3" s="6" t="s">
        <v>30</v>
      </c>
      <c r="C3" s="6">
        <v>40</v>
      </c>
      <c r="D3" s="6">
        <v>39</v>
      </c>
      <c r="E3" s="6">
        <f>D3-D2</f>
        <v>39</v>
      </c>
      <c r="F3" s="6">
        <f>C3*0.9/60*5</f>
        <v>3</v>
      </c>
      <c r="G3" s="6"/>
      <c r="H3" s="6">
        <f>I2-E3*(1+$O$2)</f>
        <v>293.2</v>
      </c>
      <c r="I3" s="6">
        <f>H3+IF(ISBLANK(G3),0,F3*G3)</f>
        <v>293.2</v>
      </c>
      <c r="J3" s="8">
        <f>TIME(0,E3/$O$3*60,0)</f>
        <v>1.8055555555555557E-2</v>
      </c>
      <c r="K3" s="7">
        <f t="shared" ref="K3:K17" si="0">K2+TIME(0,G2,0)+J3</f>
        <v>0.80972222222222223</v>
      </c>
      <c r="L3" s="7"/>
      <c r="N3" s="3" t="s">
        <v>19</v>
      </c>
      <c r="O3" s="4">
        <v>90</v>
      </c>
    </row>
    <row r="4" spans="2:15" ht="18" customHeight="1" x14ac:dyDescent="0.15">
      <c r="B4" s="6" t="s">
        <v>27</v>
      </c>
      <c r="C4" s="6">
        <v>50</v>
      </c>
      <c r="D4" s="6">
        <v>61</v>
      </c>
      <c r="E4" s="6">
        <f>D4-D3</f>
        <v>22</v>
      </c>
      <c r="F4" s="6">
        <f>C4*0.9/60*5</f>
        <v>3.75</v>
      </c>
      <c r="G4" s="6"/>
      <c r="H4" s="6">
        <f>I3-E4*(1+$O$2)</f>
        <v>266.8</v>
      </c>
      <c r="I4" s="6">
        <f t="shared" ref="I4:I17" si="1">H4+IF(ISBLANK(G4),0,F4*G4)</f>
        <v>266.8</v>
      </c>
      <c r="J4" s="8">
        <f t="shared" ref="J4:J17" si="2">TIME(0,E4/$O$3*60,0)</f>
        <v>9.7222222222222224E-3</v>
      </c>
      <c r="K4" s="7">
        <f t="shared" si="0"/>
        <v>0.81944444444444442</v>
      </c>
      <c r="L4" s="7"/>
      <c r="N4" s="13"/>
      <c r="O4" s="13"/>
    </row>
    <row r="5" spans="2:15" ht="18" customHeight="1" x14ac:dyDescent="0.15">
      <c r="B5" s="6" t="s">
        <v>31</v>
      </c>
      <c r="C5" s="6">
        <v>40</v>
      </c>
      <c r="D5" s="6">
        <v>89</v>
      </c>
      <c r="E5" s="6">
        <f>D5-D4</f>
        <v>28</v>
      </c>
      <c r="F5" s="6">
        <f t="shared" ref="F5:F17" si="3">C5*0.9/60*5</f>
        <v>3</v>
      </c>
      <c r="G5" s="6"/>
      <c r="H5" s="6">
        <f t="shared" ref="H5:H17" si="4">I4-E5*(1+$O$2)</f>
        <v>233.20000000000002</v>
      </c>
      <c r="I5" s="6">
        <f t="shared" si="1"/>
        <v>233.20000000000002</v>
      </c>
      <c r="J5" s="8">
        <f t="shared" si="2"/>
        <v>1.2499999999999999E-2</v>
      </c>
      <c r="K5" s="7">
        <f t="shared" si="0"/>
        <v>0.83194444444444438</v>
      </c>
      <c r="L5" s="7"/>
    </row>
    <row r="6" spans="2:15" ht="18" customHeight="1" x14ac:dyDescent="0.15">
      <c r="B6" s="6" t="s">
        <v>1</v>
      </c>
      <c r="C6" s="6">
        <v>50</v>
      </c>
      <c r="D6" s="6">
        <v>115</v>
      </c>
      <c r="E6" s="6">
        <f>D6-D5</f>
        <v>26</v>
      </c>
      <c r="F6" s="6">
        <f t="shared" si="3"/>
        <v>3.75</v>
      </c>
      <c r="G6" s="6"/>
      <c r="H6" s="6">
        <f t="shared" si="4"/>
        <v>202.00000000000003</v>
      </c>
      <c r="I6" s="6">
        <f t="shared" si="1"/>
        <v>202.00000000000003</v>
      </c>
      <c r="J6" s="8">
        <f t="shared" si="2"/>
        <v>1.1805555555555555E-2</v>
      </c>
      <c r="K6" s="7">
        <f t="shared" si="0"/>
        <v>0.84374999999999989</v>
      </c>
      <c r="L6" s="7"/>
    </row>
    <row r="7" spans="2:15" ht="18" customHeight="1" x14ac:dyDescent="0.15">
      <c r="B7" s="6" t="s">
        <v>28</v>
      </c>
      <c r="C7" s="6">
        <v>50</v>
      </c>
      <c r="D7" s="6">
        <v>147</v>
      </c>
      <c r="E7" s="6">
        <f>D7-D6</f>
        <v>32</v>
      </c>
      <c r="F7" s="6">
        <f>C7*0.9/60*5</f>
        <v>3.75</v>
      </c>
      <c r="G7" s="6">
        <v>30</v>
      </c>
      <c r="H7" s="6">
        <f t="shared" si="4"/>
        <v>163.60000000000002</v>
      </c>
      <c r="I7" s="6">
        <f t="shared" si="1"/>
        <v>276.10000000000002</v>
      </c>
      <c r="J7" s="8">
        <f t="shared" si="2"/>
        <v>1.4583333333333332E-2</v>
      </c>
      <c r="K7" s="7">
        <f t="shared" si="0"/>
        <v>0.85833333333333317</v>
      </c>
      <c r="L7" s="7" t="s">
        <v>32</v>
      </c>
    </row>
    <row r="8" spans="2:15" ht="18" customHeight="1" x14ac:dyDescent="0.15">
      <c r="B8" s="6" t="s">
        <v>2</v>
      </c>
      <c r="C8" s="6">
        <v>50</v>
      </c>
      <c r="D8" s="6">
        <v>175</v>
      </c>
      <c r="E8" s="6">
        <f t="shared" ref="E8:E17" si="5">D8-D7</f>
        <v>28</v>
      </c>
      <c r="F8" s="6">
        <f t="shared" si="3"/>
        <v>3.75</v>
      </c>
      <c r="G8" s="6"/>
      <c r="H8" s="6">
        <f t="shared" si="4"/>
        <v>242.50000000000003</v>
      </c>
      <c r="I8" s="6">
        <f t="shared" si="1"/>
        <v>242.50000000000003</v>
      </c>
      <c r="J8" s="8">
        <f t="shared" si="2"/>
        <v>1.2499999999999999E-2</v>
      </c>
      <c r="K8" s="7">
        <f t="shared" si="0"/>
        <v>0.8916666666666665</v>
      </c>
      <c r="L8" s="7"/>
    </row>
    <row r="9" spans="2:15" ht="18" customHeight="1" x14ac:dyDescent="0.15">
      <c r="B9" s="6" t="s">
        <v>3</v>
      </c>
      <c r="C9" s="6">
        <v>50</v>
      </c>
      <c r="D9" s="6">
        <v>232</v>
      </c>
      <c r="E9" s="6">
        <f t="shared" si="5"/>
        <v>57</v>
      </c>
      <c r="F9" s="6">
        <f t="shared" si="3"/>
        <v>3.75</v>
      </c>
      <c r="G9" s="6"/>
      <c r="H9" s="6">
        <f t="shared" si="4"/>
        <v>174.10000000000002</v>
      </c>
      <c r="I9" s="6">
        <f t="shared" si="1"/>
        <v>174.10000000000002</v>
      </c>
      <c r="J9" s="8">
        <f t="shared" si="2"/>
        <v>2.6388888888888889E-2</v>
      </c>
      <c r="K9" s="7">
        <f t="shared" si="0"/>
        <v>0.9180555555555554</v>
      </c>
      <c r="L9" s="7"/>
    </row>
    <row r="10" spans="2:15" ht="18" customHeight="1" x14ac:dyDescent="0.15">
      <c r="B10" s="6" t="s">
        <v>4</v>
      </c>
      <c r="C10" s="6">
        <v>44</v>
      </c>
      <c r="D10" s="6">
        <v>317</v>
      </c>
      <c r="E10" s="6">
        <f t="shared" si="5"/>
        <v>85</v>
      </c>
      <c r="F10" s="6">
        <f t="shared" si="3"/>
        <v>3.3000000000000003</v>
      </c>
      <c r="G10" s="6"/>
      <c r="H10" s="6">
        <f t="shared" si="4"/>
        <v>72.100000000000023</v>
      </c>
      <c r="I10" s="6">
        <f t="shared" si="1"/>
        <v>72.100000000000023</v>
      </c>
      <c r="J10" s="8">
        <f t="shared" si="2"/>
        <v>3.888888888888889E-2</v>
      </c>
      <c r="K10" s="7">
        <f t="shared" si="0"/>
        <v>0.95694444444444426</v>
      </c>
      <c r="L10" s="7"/>
    </row>
    <row r="11" spans="2:15" ht="18" customHeight="1" x14ac:dyDescent="0.15">
      <c r="B11" s="6" t="s">
        <v>29</v>
      </c>
      <c r="C11" s="6">
        <v>50</v>
      </c>
      <c r="D11" s="6">
        <v>347</v>
      </c>
      <c r="E11" s="6">
        <f t="shared" si="5"/>
        <v>30</v>
      </c>
      <c r="F11" s="6">
        <f t="shared" si="3"/>
        <v>3.75</v>
      </c>
      <c r="G11" s="6">
        <v>30</v>
      </c>
      <c r="H11" s="6">
        <f t="shared" si="4"/>
        <v>36.100000000000023</v>
      </c>
      <c r="I11" s="6">
        <f t="shared" ref="I11:I17" si="6">H11+IF(ISBLANK(G11),0,F11*G11)</f>
        <v>148.60000000000002</v>
      </c>
      <c r="J11" s="8">
        <f t="shared" ref="J11:J17" si="7">TIME(0,E11/$O$3*60,0)</f>
        <v>1.3888888888888888E-2</v>
      </c>
      <c r="K11" s="7">
        <f t="shared" ref="K11:K17" si="8">K10+TIME(0,G10,0)+J11</f>
        <v>0.9708333333333331</v>
      </c>
      <c r="L11" s="7" t="s">
        <v>24</v>
      </c>
    </row>
    <row r="12" spans="2:15" ht="18" customHeight="1" x14ac:dyDescent="0.15">
      <c r="B12" s="6" t="s">
        <v>5</v>
      </c>
      <c r="C12" s="6">
        <v>50</v>
      </c>
      <c r="D12" s="6">
        <v>361</v>
      </c>
      <c r="E12" s="6">
        <f t="shared" si="5"/>
        <v>14</v>
      </c>
      <c r="F12" s="6">
        <f t="shared" si="3"/>
        <v>3.75</v>
      </c>
      <c r="G12" s="6"/>
      <c r="H12" s="6">
        <f t="shared" si="4"/>
        <v>131.80000000000001</v>
      </c>
      <c r="I12" s="6">
        <f t="shared" si="6"/>
        <v>131.80000000000001</v>
      </c>
      <c r="J12" s="8">
        <f t="shared" si="7"/>
        <v>6.2499999999999995E-3</v>
      </c>
      <c r="K12" s="7">
        <f t="shared" si="8"/>
        <v>0.99791666666666645</v>
      </c>
      <c r="L12" s="7"/>
    </row>
    <row r="13" spans="2:15" ht="18" customHeight="1" x14ac:dyDescent="0.15">
      <c r="B13" s="6" t="s">
        <v>6</v>
      </c>
      <c r="C13" s="6">
        <v>40</v>
      </c>
      <c r="D13" s="6">
        <v>396</v>
      </c>
      <c r="E13" s="6">
        <f t="shared" si="5"/>
        <v>35</v>
      </c>
      <c r="F13" s="6">
        <f t="shared" si="3"/>
        <v>3</v>
      </c>
      <c r="G13" s="6"/>
      <c r="H13" s="6">
        <f t="shared" si="4"/>
        <v>89.800000000000011</v>
      </c>
      <c r="I13" s="6">
        <f t="shared" si="6"/>
        <v>89.800000000000011</v>
      </c>
      <c r="J13" s="8">
        <f t="shared" si="7"/>
        <v>1.5972222222222224E-2</v>
      </c>
      <c r="K13" s="7">
        <f t="shared" si="8"/>
        <v>1.0138888888888886</v>
      </c>
      <c r="L13" s="7"/>
    </row>
    <row r="14" spans="2:15" ht="18" customHeight="1" x14ac:dyDescent="0.15">
      <c r="B14" s="6" t="s">
        <v>7</v>
      </c>
      <c r="C14" s="6">
        <v>50</v>
      </c>
      <c r="D14" s="6">
        <v>432</v>
      </c>
      <c r="E14" s="6">
        <f t="shared" si="5"/>
        <v>36</v>
      </c>
      <c r="F14" s="6">
        <f t="shared" si="3"/>
        <v>3.75</v>
      </c>
      <c r="G14" s="6">
        <v>20</v>
      </c>
      <c r="H14" s="6">
        <f t="shared" si="4"/>
        <v>46.600000000000016</v>
      </c>
      <c r="I14" s="6">
        <f t="shared" si="6"/>
        <v>121.60000000000002</v>
      </c>
      <c r="J14" s="8">
        <f t="shared" si="7"/>
        <v>1.6666666666666666E-2</v>
      </c>
      <c r="K14" s="7">
        <f t="shared" si="8"/>
        <v>1.0305555555555552</v>
      </c>
      <c r="L14" s="7" t="s">
        <v>24</v>
      </c>
    </row>
    <row r="15" spans="2:15" ht="18" customHeight="1" x14ac:dyDescent="0.15">
      <c r="B15" s="6" t="s">
        <v>8</v>
      </c>
      <c r="C15" s="6">
        <v>50</v>
      </c>
      <c r="D15" s="6">
        <v>457</v>
      </c>
      <c r="E15" s="6">
        <f t="shared" si="5"/>
        <v>25</v>
      </c>
      <c r="F15" s="6">
        <f t="shared" si="3"/>
        <v>3.75</v>
      </c>
      <c r="G15" s="6"/>
      <c r="H15" s="6">
        <f t="shared" si="4"/>
        <v>91.600000000000023</v>
      </c>
      <c r="I15" s="6">
        <f t="shared" si="6"/>
        <v>91.600000000000023</v>
      </c>
      <c r="J15" s="8">
        <f t="shared" si="7"/>
        <v>1.1111111111111112E-2</v>
      </c>
      <c r="K15" s="7">
        <f t="shared" si="8"/>
        <v>1.0555555555555551</v>
      </c>
      <c r="L15" s="7"/>
    </row>
    <row r="16" spans="2:15" ht="18" customHeight="1" x14ac:dyDescent="0.15">
      <c r="B16" s="6" t="s">
        <v>9</v>
      </c>
      <c r="C16" s="6">
        <v>50</v>
      </c>
      <c r="D16" s="6">
        <v>485</v>
      </c>
      <c r="E16" s="6">
        <f t="shared" si="5"/>
        <v>28</v>
      </c>
      <c r="F16" s="6">
        <f t="shared" si="3"/>
        <v>3.75</v>
      </c>
      <c r="G16" s="6"/>
      <c r="H16" s="6">
        <f t="shared" si="4"/>
        <v>58.000000000000021</v>
      </c>
      <c r="I16" s="6">
        <f t="shared" si="6"/>
        <v>58.000000000000021</v>
      </c>
      <c r="J16" s="8">
        <f t="shared" si="7"/>
        <v>1.2499999999999999E-2</v>
      </c>
      <c r="K16" s="7">
        <f t="shared" si="8"/>
        <v>1.0680555555555551</v>
      </c>
      <c r="L16" s="7"/>
    </row>
    <row r="17" spans="1:12" ht="18" customHeight="1" x14ac:dyDescent="0.15">
      <c r="B17" s="9" t="s">
        <v>10</v>
      </c>
      <c r="C17" s="9">
        <v>120</v>
      </c>
      <c r="D17" s="9">
        <v>503</v>
      </c>
      <c r="E17" s="9">
        <f t="shared" si="5"/>
        <v>18</v>
      </c>
      <c r="F17" s="9">
        <f t="shared" si="3"/>
        <v>9</v>
      </c>
      <c r="G17" s="9">
        <v>0</v>
      </c>
      <c r="H17" s="9">
        <f t="shared" si="4"/>
        <v>36.40000000000002</v>
      </c>
      <c r="I17" s="9">
        <f t="shared" si="6"/>
        <v>36.40000000000002</v>
      </c>
      <c r="J17" s="10">
        <f t="shared" si="7"/>
        <v>8.3333333333333332E-3</v>
      </c>
      <c r="K17" s="11">
        <f t="shared" si="8"/>
        <v>1.0763888888888884</v>
      </c>
      <c r="L17" s="11" t="s">
        <v>23</v>
      </c>
    </row>
    <row r="19" spans="1:12" x14ac:dyDescent="0.15">
      <c r="A19" s="1" t="s">
        <v>25</v>
      </c>
    </row>
    <row r="20" spans="1:12" x14ac:dyDescent="0.15">
      <c r="A20" s="1" t="s">
        <v>26</v>
      </c>
    </row>
    <row r="21" spans="1:12" x14ac:dyDescent="0.15">
      <c r="A21" s="1" t="s">
        <v>22</v>
      </c>
    </row>
  </sheetData>
  <phoneticPr fontId="1"/>
  <conditionalFormatting sqref="H3:H17">
    <cfRule type="expression" dxfId="8" priority="5">
      <formula>IF(H3&lt;30,TRUE,FALSE)</formula>
    </cfRule>
    <cfRule type="expression" dxfId="7" priority="4">
      <formula>IF(H3&gt;290,TRUE,FALSE)</formula>
    </cfRule>
  </conditionalFormatting>
  <conditionalFormatting sqref="G3:G17">
    <cfRule type="expression" dxfId="6" priority="3">
      <formula>IF(C3&lt;44,TRUE,FALSE)</formula>
    </cfRule>
    <cfRule type="expression" dxfId="5" priority="2">
      <formula>IF(H3&lt;E4*(1+$O$2),TRUE,FALSE)</formula>
    </cfRule>
  </conditionalFormatting>
  <conditionalFormatting sqref="I3:I17">
    <cfRule type="expression" dxfId="4" priority="1">
      <formula>IF(I3&gt;290,TRUE,FALSE)</formula>
    </cfRule>
  </conditionalFormatting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往路 大阪SC経由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 YASUKAWA</dc:creator>
  <cp:lastModifiedBy>Hiroshi YASUKAWA</cp:lastModifiedBy>
  <cp:lastPrinted>2015-11-05T08:22:34Z</cp:lastPrinted>
  <dcterms:created xsi:type="dcterms:W3CDTF">2015-11-03T02:32:32Z</dcterms:created>
  <dcterms:modified xsi:type="dcterms:W3CDTF">2016-02-09T04:23:10Z</dcterms:modified>
</cp:coreProperties>
</file>